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Knowledge Center\Ag Biz\2020-2021\Final Conference\Resources\"/>
    </mc:Choice>
  </mc:AlternateContent>
  <bookViews>
    <workbookView xWindow="0" yWindow="0" windowWidth="28800" windowHeight="14232" activeTab="1"/>
  </bookViews>
  <sheets>
    <sheet name="Cash to Accrual Worksheet" sheetId="2" r:id="rId1"/>
    <sheet name="Ratio Calculator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G28" i="2"/>
  <c r="G27" i="2"/>
  <c r="G26" i="2"/>
  <c r="G23" i="2"/>
  <c r="G22" i="2"/>
  <c r="G21" i="2"/>
  <c r="G20" i="2"/>
  <c r="G19" i="2"/>
  <c r="G15" i="2"/>
  <c r="G8" i="2"/>
  <c r="G7" i="2"/>
  <c r="G6" i="2"/>
  <c r="G35" i="2"/>
  <c r="H11" i="1"/>
  <c r="G11" i="1"/>
  <c r="G30" i="2" l="1"/>
  <c r="G10" i="2"/>
  <c r="G33" i="2" s="1"/>
  <c r="G37" i="2" s="1"/>
  <c r="C16" i="1"/>
  <c r="C17" i="1" s="1"/>
  <c r="C9" i="1"/>
  <c r="H9" i="1" s="1"/>
  <c r="H6" i="1"/>
  <c r="H7" i="1"/>
  <c r="H14" i="1"/>
  <c r="H16" i="1"/>
  <c r="H17" i="1"/>
  <c r="G17" i="1"/>
  <c r="G16" i="1"/>
  <c r="B16" i="1"/>
  <c r="B17" i="1" s="1"/>
  <c r="G12" i="1" s="1"/>
  <c r="B9" i="1"/>
  <c r="G9" i="1" s="1"/>
  <c r="G7" i="1"/>
  <c r="G6" i="1"/>
  <c r="G14" i="1" l="1"/>
  <c r="H12" i="1"/>
</calcChain>
</file>

<file path=xl/sharedStrings.xml><?xml version="1.0" encoding="utf-8"?>
<sst xmlns="http://schemas.openxmlformats.org/spreadsheetml/2006/main" count="111" uniqueCount="77">
  <si>
    <t>Balance Sheet Information</t>
  </si>
  <si>
    <t>Current Assets</t>
  </si>
  <si>
    <t>Total Assets</t>
  </si>
  <si>
    <t>Current Liabilities</t>
  </si>
  <si>
    <t>Total Liabilities</t>
  </si>
  <si>
    <t xml:space="preserve">Total Revenues </t>
  </si>
  <si>
    <t>Total Expenses</t>
  </si>
  <si>
    <t>Interest Expense</t>
  </si>
  <si>
    <t>Depreciation Expense</t>
  </si>
  <si>
    <t>Other Information:</t>
  </si>
  <si>
    <t>Non-Farm Income</t>
  </si>
  <si>
    <t>Total Annual P&amp;I Payments</t>
  </si>
  <si>
    <t>Family Living Expense or Owner Withdrawal</t>
  </si>
  <si>
    <t>Year 1</t>
  </si>
  <si>
    <t>Year 2</t>
  </si>
  <si>
    <t>Liquidity</t>
  </si>
  <si>
    <t>Current Ratio</t>
  </si>
  <si>
    <t>Working Capital / Expenses</t>
  </si>
  <si>
    <t>Solvency</t>
  </si>
  <si>
    <t>Equity /Asset Ratio</t>
  </si>
  <si>
    <t>Repayment Ability</t>
  </si>
  <si>
    <t>Debt Coverage Ratio</t>
  </si>
  <si>
    <t>Term Debt / EBITDA</t>
  </si>
  <si>
    <t>Profitability</t>
  </si>
  <si>
    <t>Rate of Return on Assets (ROA)</t>
  </si>
  <si>
    <t>Financial Efficiency</t>
  </si>
  <si>
    <t>Operating Expense / Receipt Ratio</t>
  </si>
  <si>
    <t>Total Revenues / Total Assets</t>
  </si>
  <si>
    <t>Equity (Net Worth)</t>
  </si>
  <si>
    <t xml:space="preserve">Net Farm Income </t>
  </si>
  <si>
    <t>EBITDA</t>
  </si>
  <si>
    <t>Green</t>
  </si>
  <si>
    <t>Yellow</t>
  </si>
  <si>
    <t>Red</t>
  </si>
  <si>
    <t>Financial Ratios</t>
  </si>
  <si>
    <t>Financial Ratio Benchmarks</t>
  </si>
  <si>
    <t>Disclaimer:  This spreadsheet is for educational purposes.  The author is not responsible for decisions made while using this spreadsheet.</t>
  </si>
  <si>
    <t>Income Statement Information*:</t>
  </si>
  <si>
    <t>Farm Cash Receipts (from Schedule F)</t>
  </si>
  <si>
    <t>minus</t>
  </si>
  <si>
    <t>+</t>
  </si>
  <si>
    <t>Plus: Increases in Current Assets</t>
  </si>
  <si>
    <t>+ Change in Value of Inventories Held for Sale</t>
  </si>
  <si>
    <t>+ Change in Value of Homegrown Feeds</t>
  </si>
  <si>
    <t>+ Changes in Accounts Receivable</t>
  </si>
  <si>
    <t>Cash-Based Operating Expenses (Total Expenses from Schedule F)</t>
  </si>
  <si>
    <t>- Schedule F Depreciation Expense</t>
  </si>
  <si>
    <t>-</t>
  </si>
  <si>
    <t>= Cash Farm Operating Expenses</t>
  </si>
  <si>
    <t>=</t>
  </si>
  <si>
    <t>+ Management Depreciation Expense**</t>
  </si>
  <si>
    <t>Plus: Increases in Current Liabilities</t>
  </si>
  <si>
    <t xml:space="preserve">+ Increases in Accounts Payable </t>
  </si>
  <si>
    <t>+ Increases in Taxes Payable</t>
  </si>
  <si>
    <t xml:space="preserve">+ Increases in Notes Payable </t>
  </si>
  <si>
    <t xml:space="preserve">+ Increases in Accrued Interest </t>
  </si>
  <si>
    <t>Minus: Increases in Current Assets</t>
  </si>
  <si>
    <t>- Increases in Pre-paid Expenses</t>
  </si>
  <si>
    <t xml:space="preserve">- Increases in Supplies </t>
  </si>
  <si>
    <t>- Increases in Purchased Feed Inventories</t>
  </si>
  <si>
    <t>- Increases in Cash Invested in Growing Crops</t>
  </si>
  <si>
    <t>= Total Farm Expenses (Accrual-Adjusted)    (Line B)</t>
  </si>
  <si>
    <t>Accrual Adjusted Net Farm Income   (Line A - Line B)</t>
  </si>
  <si>
    <t>Cash-Based Net Farm Income (using tax depreciation)</t>
  </si>
  <si>
    <t>Difference in Net Farm Income due to Accounting Methods (Accrual - Cash)</t>
  </si>
  <si>
    <t>*  If not included on Schedule F</t>
  </si>
  <si>
    <t>** Use your best estimate of the annual depreciation of your assets.  Do not include Section 179 Expenses.</t>
  </si>
  <si>
    <t>= Total Revenues (Accrual-Adjusted)   (Line A)</t>
  </si>
  <si>
    <t>Ending Inventory</t>
  </si>
  <si>
    <t>Beginning Inventory</t>
  </si>
  <si>
    <t>+ Increases in Other Accrued Expenses</t>
  </si>
  <si>
    <t>Quick &amp; Easy Cash to Accrual Worksheet</t>
  </si>
  <si>
    <t>Doc White's Quick &amp; Easy Financial Ratio Calculator</t>
  </si>
  <si>
    <t>*  You will get more accurate results if you use accrual-adjusted income statement information.  See the Cash to Accrual Worksheet on the next worksheet.</t>
  </si>
  <si>
    <t>Green Light = Strong ratio</t>
  </si>
  <si>
    <t>Yellow Light = Ratio could/should be improved</t>
  </si>
  <si>
    <t>Red Light = Warning - Ratio indicates a significant weakness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</si>
</sst>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3" formatCode="_(* #,##0.00_);_(* \(#,##0.00\);_(* &quot;-&quot;??_);_(@_)"/>
    <numFmt numFmtId="164" formatCode="#,##0.0_);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2" fillId="0" borderId="2" xfId="0" applyFont="1" applyBorder="1"/>
    <xf numFmtId="0" fontId="3" fillId="0" borderId="5" xfId="0" applyFont="1" applyBorder="1"/>
    <xf numFmtId="6" fontId="3" fillId="0" borderId="6" xfId="0" applyNumberFormat="1" applyFont="1" applyBorder="1"/>
    <xf numFmtId="0" fontId="2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2" fillId="3" borderId="10" xfId="0" applyFont="1" applyFill="1" applyBorder="1"/>
    <xf numFmtId="0" fontId="3" fillId="3" borderId="11" xfId="0" applyFont="1" applyFill="1" applyBorder="1"/>
    <xf numFmtId="0" fontId="3" fillId="3" borderId="12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6" fontId="3" fillId="0" borderId="13" xfId="0" applyNumberFormat="1" applyFont="1" applyBorder="1"/>
    <xf numFmtId="6" fontId="3" fillId="0" borderId="14" xfId="0" applyNumberFormat="1" applyFont="1" applyBorder="1"/>
    <xf numFmtId="0" fontId="3" fillId="0" borderId="14" xfId="0" applyFont="1" applyBorder="1"/>
    <xf numFmtId="0" fontId="2" fillId="0" borderId="7" xfId="0" applyFont="1" applyBorder="1"/>
    <xf numFmtId="0" fontId="3" fillId="0" borderId="8" xfId="0" applyFont="1" applyBorder="1"/>
    <xf numFmtId="0" fontId="2" fillId="3" borderId="11" xfId="0" applyFont="1" applyFill="1" applyBorder="1"/>
    <xf numFmtId="0" fontId="3" fillId="0" borderId="3" xfId="0" applyFont="1" applyBorder="1"/>
    <xf numFmtId="0" fontId="3" fillId="0" borderId="15" xfId="0" applyFont="1" applyBorder="1"/>
    <xf numFmtId="2" fontId="3" fillId="0" borderId="13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9" fontId="3" fillId="0" borderId="13" xfId="2" applyFont="1" applyBorder="1" applyAlignment="1">
      <alignment horizontal="center"/>
    </xf>
    <xf numFmtId="9" fontId="3" fillId="0" borderId="6" xfId="2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3" fillId="0" borderId="14" xfId="2" applyFont="1" applyBorder="1" applyAlignment="1">
      <alignment horizontal="center"/>
    </xf>
    <xf numFmtId="9" fontId="3" fillId="0" borderId="9" xfId="2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9" fontId="3" fillId="0" borderId="0" xfId="0" applyNumberFormat="1" applyFont="1" applyBorder="1"/>
    <xf numFmtId="9" fontId="3" fillId="0" borderId="6" xfId="0" applyNumberFormat="1" applyFont="1" applyBorder="1"/>
    <xf numFmtId="9" fontId="3" fillId="0" borderId="8" xfId="0" applyNumberFormat="1" applyFont="1" applyBorder="1"/>
    <xf numFmtId="9" fontId="3" fillId="0" borderId="9" xfId="0" applyNumberFormat="1" applyFont="1" applyBorder="1"/>
    <xf numFmtId="0" fontId="3" fillId="0" borderId="4" xfId="0" applyFont="1" applyBorder="1"/>
    <xf numFmtId="0" fontId="3" fillId="0" borderId="9" xfId="0" applyFont="1" applyBorder="1"/>
    <xf numFmtId="6" fontId="4" fillId="2" borderId="13" xfId="0" applyNumberFormat="1" applyFont="1" applyFill="1" applyBorder="1" applyProtection="1">
      <protection locked="0"/>
    </xf>
    <xf numFmtId="6" fontId="4" fillId="2" borderId="6" xfId="0" applyNumberFormat="1" applyFont="1" applyFill="1" applyBorder="1" applyProtection="1">
      <protection locked="0"/>
    </xf>
    <xf numFmtId="6" fontId="4" fillId="2" borderId="15" xfId="0" applyNumberFormat="1" applyFont="1" applyFill="1" applyBorder="1" applyProtection="1">
      <protection locked="0"/>
    </xf>
    <xf numFmtId="6" fontId="4" fillId="2" borderId="14" xfId="0" applyNumberFormat="1" applyFont="1" applyFill="1" applyBorder="1" applyProtection="1">
      <protection locked="0"/>
    </xf>
    <xf numFmtId="6" fontId="4" fillId="2" borderId="9" xfId="0" applyNumberFormat="1" applyFont="1" applyFill="1" applyBorder="1" applyProtection="1">
      <protection locked="0"/>
    </xf>
    <xf numFmtId="0" fontId="3" fillId="0" borderId="0" xfId="0" quotePrefix="1" applyFont="1"/>
    <xf numFmtId="0" fontId="8" fillId="0" borderId="0" xfId="0" applyFont="1"/>
    <xf numFmtId="0" fontId="9" fillId="0" borderId="0" xfId="0" applyFont="1"/>
    <xf numFmtId="0" fontId="8" fillId="0" borderId="0" xfId="0" quotePrefix="1" applyFont="1"/>
    <xf numFmtId="0" fontId="8" fillId="0" borderId="0" xfId="0" applyFont="1" applyBorder="1"/>
    <xf numFmtId="0" fontId="10" fillId="0" borderId="0" xfId="0" applyFont="1" applyBorder="1"/>
    <xf numFmtId="6" fontId="10" fillId="0" borderId="0" xfId="0" applyNumberFormat="1" applyFont="1" applyBorder="1"/>
    <xf numFmtId="0" fontId="8" fillId="0" borderId="8" xfId="0" quotePrefix="1" applyFont="1" applyBorder="1"/>
    <xf numFmtId="6" fontId="8" fillId="0" borderId="8" xfId="0" applyNumberFormat="1" applyFont="1" applyBorder="1"/>
    <xf numFmtId="6" fontId="8" fillId="0" borderId="8" xfId="0" applyNumberFormat="1" applyFont="1" applyBorder="1" applyAlignment="1">
      <alignment horizontal="right"/>
    </xf>
    <xf numFmtId="0" fontId="9" fillId="7" borderId="7" xfId="0" applyFont="1" applyFill="1" applyBorder="1"/>
    <xf numFmtId="0" fontId="8" fillId="7" borderId="8" xfId="0" applyFont="1" applyFill="1" applyBorder="1"/>
    <xf numFmtId="0" fontId="9" fillId="7" borderId="9" xfId="0" applyFont="1" applyFill="1" applyBorder="1"/>
    <xf numFmtId="0" fontId="9" fillId="7" borderId="10" xfId="0" applyFont="1" applyFill="1" applyBorder="1"/>
    <xf numFmtId="0" fontId="8" fillId="7" borderId="11" xfId="0" applyFont="1" applyFill="1" applyBorder="1"/>
    <xf numFmtId="6" fontId="9" fillId="7" borderId="12" xfId="0" applyNumberFormat="1" applyFont="1" applyFill="1" applyBorder="1"/>
    <xf numFmtId="0" fontId="9" fillId="0" borderId="5" xfId="0" applyFont="1" applyBorder="1"/>
    <xf numFmtId="0" fontId="8" fillId="0" borderId="0" xfId="0" quotePrefix="1" applyFont="1" applyBorder="1"/>
    <xf numFmtId="6" fontId="10" fillId="0" borderId="6" xfId="0" applyNumberFormat="1" applyFont="1" applyFill="1" applyBorder="1"/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6" fontId="9" fillId="0" borderId="6" xfId="0" applyNumberFormat="1" applyFont="1" applyFill="1" applyBorder="1"/>
    <xf numFmtId="6" fontId="8" fillId="0" borderId="0" xfId="0" applyNumberFormat="1" applyFont="1" applyBorder="1"/>
    <xf numFmtId="6" fontId="8" fillId="0" borderId="0" xfId="0" quotePrefix="1" applyNumberFormat="1" applyFont="1" applyBorder="1" applyAlignment="1">
      <alignment horizontal="right"/>
    </xf>
    <xf numFmtId="6" fontId="9" fillId="0" borderId="18" xfId="0" applyNumberFormat="1" applyFont="1" applyFill="1" applyBorder="1"/>
    <xf numFmtId="6" fontId="9" fillId="0" borderId="6" xfId="0" applyNumberFormat="1" applyFont="1" applyBorder="1"/>
    <xf numFmtId="0" fontId="9" fillId="0" borderId="5" xfId="0" quotePrefix="1" applyFont="1" applyBorder="1"/>
    <xf numFmtId="6" fontId="9" fillId="0" borderId="9" xfId="0" applyNumberFormat="1" applyFont="1" applyBorder="1"/>
    <xf numFmtId="0" fontId="8" fillId="0" borderId="0" xfId="0" quotePrefix="1" applyFont="1" applyBorder="1" applyAlignment="1">
      <alignment horizontal="right"/>
    </xf>
    <xf numFmtId="6" fontId="11" fillId="0" borderId="18" xfId="0" applyNumberFormat="1" applyFont="1" applyFill="1" applyBorder="1"/>
    <xf numFmtId="0" fontId="8" fillId="0" borderId="5" xfId="0" applyFont="1" applyBorder="1"/>
    <xf numFmtId="6" fontId="8" fillId="0" borderId="0" xfId="0" applyNumberFormat="1" applyFont="1" applyBorder="1" applyAlignment="1">
      <alignment horizontal="right"/>
    </xf>
    <xf numFmtId="0" fontId="9" fillId="0" borderId="7" xfId="0" applyFont="1" applyBorder="1"/>
    <xf numFmtId="6" fontId="9" fillId="0" borderId="12" xfId="0" applyNumberFormat="1" applyFont="1" applyBorder="1"/>
    <xf numFmtId="6" fontId="9" fillId="0" borderId="20" xfId="0" applyNumberFormat="1" applyFont="1" applyBorder="1"/>
    <xf numFmtId="0" fontId="0" fillId="0" borderId="5" xfId="0" applyBorder="1"/>
    <xf numFmtId="0" fontId="9" fillId="0" borderId="0" xfId="0" applyFont="1" applyBorder="1"/>
    <xf numFmtId="6" fontId="9" fillId="0" borderId="18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6" fontId="10" fillId="2" borderId="18" xfId="0" applyNumberFormat="1" applyFont="1" applyFill="1" applyBorder="1" applyProtection="1">
      <protection locked="0"/>
    </xf>
    <xf numFmtId="6" fontId="10" fillId="2" borderId="16" xfId="0" applyNumberFormat="1" applyFont="1" applyFill="1" applyBorder="1" applyProtection="1">
      <protection locked="0"/>
    </xf>
    <xf numFmtId="6" fontId="10" fillId="2" borderId="17" xfId="0" applyNumberFormat="1" applyFont="1" applyFill="1" applyBorder="1" applyProtection="1">
      <protection locked="0"/>
    </xf>
    <xf numFmtId="6" fontId="10" fillId="2" borderId="19" xfId="0" applyNumberFormat="1" applyFont="1" applyFill="1" applyBorder="1" applyProtection="1">
      <protection locked="0"/>
    </xf>
    <xf numFmtId="6" fontId="10" fillId="2" borderId="8" xfId="0" applyNumberFormat="1" applyFont="1" applyFill="1" applyBorder="1" applyProtection="1">
      <protection locked="0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42"/>
  <sheetViews>
    <sheetView showGridLines="0" zoomScaleNormal="100" workbookViewId="0">
      <selection activeCell="B19" sqref="B19"/>
    </sheetView>
  </sheetViews>
  <sheetFormatPr defaultColWidth="9.21875" defaultRowHeight="15.6" x14ac:dyDescent="0.3"/>
  <cols>
    <col min="1" max="1" width="2.44140625" style="53" customWidth="1"/>
    <col min="2" max="2" width="47.5546875" style="52" customWidth="1"/>
    <col min="3" max="3" width="13.5546875" style="52" customWidth="1"/>
    <col min="4" max="4" width="7.21875" style="52" customWidth="1"/>
    <col min="5" max="5" width="13.5546875" style="52" customWidth="1"/>
    <col min="6" max="6" width="4.21875" style="52" customWidth="1"/>
    <col min="7" max="7" width="13.5546875" style="53" customWidth="1"/>
    <col min="8" max="16384" width="9.21875" style="52"/>
  </cols>
  <sheetData>
    <row r="1" spans="1:7" ht="28.5" customHeight="1" x14ac:dyDescent="0.3">
      <c r="A1" s="98" t="s">
        <v>71</v>
      </c>
      <c r="B1" s="99"/>
      <c r="C1" s="99"/>
      <c r="D1" s="99"/>
      <c r="E1" s="99"/>
      <c r="F1" s="99"/>
      <c r="G1" s="100"/>
    </row>
    <row r="2" spans="1:7" ht="12" customHeight="1" thickBot="1" x14ac:dyDescent="0.35">
      <c r="A2" s="61"/>
      <c r="B2" s="62"/>
      <c r="C2" s="62"/>
      <c r="D2" s="62"/>
      <c r="E2" s="62"/>
      <c r="F2" s="62"/>
      <c r="G2" s="63"/>
    </row>
    <row r="3" spans="1:7" ht="18" customHeight="1" x14ac:dyDescent="0.3">
      <c r="A3" s="67" t="s">
        <v>38</v>
      </c>
      <c r="B3" s="55"/>
      <c r="C3" s="55"/>
      <c r="D3" s="55"/>
      <c r="E3" s="55"/>
      <c r="F3" s="55"/>
      <c r="G3" s="93"/>
    </row>
    <row r="4" spans="1:7" ht="6.75" customHeight="1" x14ac:dyDescent="0.3">
      <c r="A4" s="67"/>
      <c r="B4" s="68"/>
      <c r="C4" s="55"/>
      <c r="D4" s="55"/>
      <c r="E4" s="55"/>
      <c r="F4" s="55"/>
      <c r="G4" s="69"/>
    </row>
    <row r="5" spans="1:7" ht="28.95" customHeight="1" x14ac:dyDescent="0.3">
      <c r="A5" s="67" t="s">
        <v>41</v>
      </c>
      <c r="B5" s="55"/>
      <c r="C5" s="70" t="s">
        <v>68</v>
      </c>
      <c r="D5" s="71" t="s">
        <v>39</v>
      </c>
      <c r="E5" s="70" t="s">
        <v>69</v>
      </c>
      <c r="F5" s="72"/>
      <c r="G5" s="73"/>
    </row>
    <row r="6" spans="1:7" ht="20.100000000000001" customHeight="1" x14ac:dyDescent="0.3">
      <c r="A6" s="67"/>
      <c r="B6" s="68" t="s">
        <v>42</v>
      </c>
      <c r="C6" s="94"/>
      <c r="D6" s="74"/>
      <c r="E6" s="94"/>
      <c r="F6" s="75" t="s">
        <v>40</v>
      </c>
      <c r="G6" s="76" t="str">
        <f t="shared" ref="G6:G8" si="0">IF(AND(C6="",E6=""),"",C6-E6)</f>
        <v/>
      </c>
    </row>
    <row r="7" spans="1:7" ht="20.100000000000001" customHeight="1" x14ac:dyDescent="0.3">
      <c r="A7" s="67"/>
      <c r="B7" s="68" t="s">
        <v>43</v>
      </c>
      <c r="C7" s="94"/>
      <c r="D7" s="74"/>
      <c r="E7" s="94"/>
      <c r="F7" s="75" t="s">
        <v>40</v>
      </c>
      <c r="G7" s="76" t="str">
        <f t="shared" si="0"/>
        <v/>
      </c>
    </row>
    <row r="8" spans="1:7" ht="20.100000000000001" customHeight="1" x14ac:dyDescent="0.3">
      <c r="A8" s="67"/>
      <c r="B8" s="68" t="s">
        <v>44</v>
      </c>
      <c r="C8" s="95"/>
      <c r="D8" s="74"/>
      <c r="E8" s="95"/>
      <c r="F8" s="75" t="s">
        <v>40</v>
      </c>
      <c r="G8" s="76" t="str">
        <f t="shared" si="0"/>
        <v/>
      </c>
    </row>
    <row r="9" spans="1:7" ht="12" customHeight="1" x14ac:dyDescent="0.3">
      <c r="A9" s="67"/>
      <c r="B9" s="68"/>
      <c r="C9" s="56"/>
      <c r="D9" s="55"/>
      <c r="E9" s="56"/>
      <c r="F9" s="56"/>
      <c r="G9" s="77"/>
    </row>
    <row r="10" spans="1:7" ht="20.100000000000001" customHeight="1" thickBot="1" x14ac:dyDescent="0.35">
      <c r="A10" s="78" t="s">
        <v>67</v>
      </c>
      <c r="B10" s="55"/>
      <c r="C10" s="55"/>
      <c r="D10" s="55"/>
      <c r="E10" s="55"/>
      <c r="F10" s="55"/>
      <c r="G10" s="79" t="str">
        <f>IF(SUM(G3:G8)=0,"",SUM(G3:G8))</f>
        <v/>
      </c>
    </row>
    <row r="11" spans="1:7" ht="6" customHeight="1" thickBot="1" x14ac:dyDescent="0.35">
      <c r="A11" s="78"/>
      <c r="B11" s="55"/>
      <c r="C11" s="55"/>
      <c r="D11" s="55"/>
      <c r="E11" s="55"/>
      <c r="F11" s="55"/>
      <c r="G11" s="77"/>
    </row>
    <row r="12" spans="1:7" ht="12" customHeight="1" thickBot="1" x14ac:dyDescent="0.35">
      <c r="A12" s="64"/>
      <c r="B12" s="65"/>
      <c r="C12" s="65"/>
      <c r="D12" s="65"/>
      <c r="E12" s="65"/>
      <c r="F12" s="65"/>
      <c r="G12" s="66"/>
    </row>
    <row r="13" spans="1:7" ht="17.25" customHeight="1" x14ac:dyDescent="0.3">
      <c r="A13" s="67" t="s">
        <v>45</v>
      </c>
      <c r="B13" s="55"/>
      <c r="C13" s="55"/>
      <c r="D13" s="55"/>
      <c r="E13" s="55"/>
      <c r="F13" s="55"/>
      <c r="G13" s="93"/>
    </row>
    <row r="14" spans="1:7" ht="19.5" customHeight="1" x14ac:dyDescent="0.3">
      <c r="A14" s="78" t="s">
        <v>46</v>
      </c>
      <c r="B14" s="55"/>
      <c r="C14" s="55"/>
      <c r="D14" s="55"/>
      <c r="E14" s="55"/>
      <c r="F14" s="80" t="s">
        <v>47</v>
      </c>
      <c r="G14" s="96"/>
    </row>
    <row r="15" spans="1:7" ht="19.5" customHeight="1" x14ac:dyDescent="0.3">
      <c r="A15" s="78" t="s">
        <v>48</v>
      </c>
      <c r="B15" s="55"/>
      <c r="C15" s="55"/>
      <c r="D15" s="55"/>
      <c r="E15" s="55"/>
      <c r="F15" s="80" t="s">
        <v>49</v>
      </c>
      <c r="G15" s="81" t="str">
        <f>IF(OR(G13="",G14=""),"",G13-G14)</f>
        <v/>
      </c>
    </row>
    <row r="16" spans="1:7" ht="20.100000000000001" customHeight="1" x14ac:dyDescent="0.3">
      <c r="A16" s="78" t="s">
        <v>50</v>
      </c>
      <c r="B16" s="55"/>
      <c r="C16" s="55"/>
      <c r="D16" s="55"/>
      <c r="E16" s="55"/>
      <c r="F16" s="75" t="s">
        <v>40</v>
      </c>
      <c r="G16" s="96"/>
    </row>
    <row r="17" spans="1:7" ht="14.25" customHeight="1" x14ac:dyDescent="0.3">
      <c r="A17" s="82"/>
      <c r="B17" s="55"/>
      <c r="C17" s="55"/>
      <c r="D17" s="55"/>
      <c r="E17" s="55"/>
      <c r="F17" s="80"/>
      <c r="G17" s="69"/>
    </row>
    <row r="18" spans="1:7" ht="31.5" customHeight="1" x14ac:dyDescent="0.3">
      <c r="A18" s="67" t="s">
        <v>51</v>
      </c>
      <c r="B18" s="55"/>
      <c r="C18" s="70" t="s">
        <v>68</v>
      </c>
      <c r="D18" s="71" t="s">
        <v>39</v>
      </c>
      <c r="E18" s="70" t="s">
        <v>69</v>
      </c>
      <c r="F18" s="72"/>
      <c r="G18" s="77"/>
    </row>
    <row r="19" spans="1:7" ht="20.100000000000001" customHeight="1" x14ac:dyDescent="0.3">
      <c r="A19" s="67"/>
      <c r="B19" s="68" t="s">
        <v>52</v>
      </c>
      <c r="C19" s="94"/>
      <c r="D19" s="74"/>
      <c r="E19" s="94"/>
      <c r="F19" s="75" t="s">
        <v>40</v>
      </c>
      <c r="G19" s="76" t="str">
        <f t="shared" ref="G19:G23" si="1">IF(AND(C19="",E19=""),"",C19-E19)</f>
        <v/>
      </c>
    </row>
    <row r="20" spans="1:7" ht="20.100000000000001" customHeight="1" x14ac:dyDescent="0.3">
      <c r="A20" s="67"/>
      <c r="B20" s="68" t="s">
        <v>53</v>
      </c>
      <c r="C20" s="95"/>
      <c r="D20" s="74"/>
      <c r="E20" s="95"/>
      <c r="F20" s="75" t="s">
        <v>40</v>
      </c>
      <c r="G20" s="76" t="str">
        <f t="shared" si="1"/>
        <v/>
      </c>
    </row>
    <row r="21" spans="1:7" ht="20.100000000000001" customHeight="1" x14ac:dyDescent="0.3">
      <c r="A21" s="67"/>
      <c r="B21" s="68" t="s">
        <v>54</v>
      </c>
      <c r="C21" s="95"/>
      <c r="D21" s="74"/>
      <c r="E21" s="95"/>
      <c r="F21" s="75" t="s">
        <v>40</v>
      </c>
      <c r="G21" s="76" t="str">
        <f t="shared" si="1"/>
        <v/>
      </c>
    </row>
    <row r="22" spans="1:7" ht="20.100000000000001" customHeight="1" x14ac:dyDescent="0.3">
      <c r="A22" s="67"/>
      <c r="B22" s="68" t="s">
        <v>55</v>
      </c>
      <c r="C22" s="95"/>
      <c r="D22" s="74"/>
      <c r="E22" s="95"/>
      <c r="F22" s="75" t="s">
        <v>40</v>
      </c>
      <c r="G22" s="76" t="str">
        <f t="shared" si="1"/>
        <v/>
      </c>
    </row>
    <row r="23" spans="1:7" ht="20.100000000000001" customHeight="1" x14ac:dyDescent="0.3">
      <c r="A23" s="67"/>
      <c r="B23" s="68" t="s">
        <v>70</v>
      </c>
      <c r="C23" s="95"/>
      <c r="D23" s="74"/>
      <c r="E23" s="95"/>
      <c r="F23" s="75" t="s">
        <v>40</v>
      </c>
      <c r="G23" s="76" t="str">
        <f t="shared" si="1"/>
        <v/>
      </c>
    </row>
    <row r="24" spans="1:7" ht="12" customHeight="1" x14ac:dyDescent="0.3">
      <c r="A24" s="67"/>
      <c r="B24" s="68"/>
      <c r="C24" s="57"/>
      <c r="D24" s="74"/>
      <c r="E24" s="57"/>
      <c r="F24" s="74"/>
      <c r="G24" s="73"/>
    </row>
    <row r="25" spans="1:7" ht="30" customHeight="1" x14ac:dyDescent="0.3">
      <c r="A25" s="67" t="s">
        <v>56</v>
      </c>
      <c r="B25" s="55"/>
      <c r="C25" s="70" t="s">
        <v>68</v>
      </c>
      <c r="D25" s="71" t="s">
        <v>39</v>
      </c>
      <c r="E25" s="70" t="s">
        <v>69</v>
      </c>
      <c r="F25" s="72"/>
      <c r="G25" s="77"/>
    </row>
    <row r="26" spans="1:7" ht="20.100000000000001" customHeight="1" x14ac:dyDescent="0.3">
      <c r="A26" s="67"/>
      <c r="B26" s="68" t="s">
        <v>57</v>
      </c>
      <c r="C26" s="94"/>
      <c r="D26" s="74"/>
      <c r="E26" s="94"/>
      <c r="F26" s="75" t="s">
        <v>47</v>
      </c>
      <c r="G26" s="76" t="str">
        <f t="shared" ref="G26:G29" si="2">IF(AND(C26="",E26=""),"",C26-E26)</f>
        <v/>
      </c>
    </row>
    <row r="27" spans="1:7" ht="20.100000000000001" customHeight="1" x14ac:dyDescent="0.3">
      <c r="A27" s="67"/>
      <c r="B27" s="68" t="s">
        <v>58</v>
      </c>
      <c r="C27" s="94"/>
      <c r="D27" s="74"/>
      <c r="E27" s="94"/>
      <c r="F27" s="83" t="s">
        <v>47</v>
      </c>
      <c r="G27" s="76" t="str">
        <f t="shared" si="2"/>
        <v/>
      </c>
    </row>
    <row r="28" spans="1:7" ht="20.100000000000001" customHeight="1" x14ac:dyDescent="0.3">
      <c r="A28" s="67"/>
      <c r="B28" s="68" t="s">
        <v>59</v>
      </c>
      <c r="C28" s="94"/>
      <c r="D28" s="74"/>
      <c r="E28" s="94"/>
      <c r="F28" s="83" t="s">
        <v>47</v>
      </c>
      <c r="G28" s="76" t="str">
        <f t="shared" si="2"/>
        <v/>
      </c>
    </row>
    <row r="29" spans="1:7" ht="20.100000000000001" customHeight="1" thickBot="1" x14ac:dyDescent="0.35">
      <c r="A29" s="84"/>
      <c r="B29" s="58" t="s">
        <v>60</v>
      </c>
      <c r="C29" s="97"/>
      <c r="D29" s="59"/>
      <c r="E29" s="97"/>
      <c r="F29" s="60" t="s">
        <v>47</v>
      </c>
      <c r="G29" s="76" t="str">
        <f t="shared" si="2"/>
        <v/>
      </c>
    </row>
    <row r="30" spans="1:7" ht="20.100000000000001" customHeight="1" thickBot="1" x14ac:dyDescent="0.35">
      <c r="A30" s="78" t="s">
        <v>61</v>
      </c>
      <c r="B30" s="55"/>
      <c r="C30" s="55"/>
      <c r="D30" s="55"/>
      <c r="E30" s="55"/>
      <c r="F30" s="55"/>
      <c r="G30" s="85" t="str">
        <f>IF(SUM(G15:G23)-SUM(G26:G29)=0,"",SUM(G15:G23)-SUM(G26:G29))</f>
        <v/>
      </c>
    </row>
    <row r="31" spans="1:7" ht="6" customHeight="1" thickBot="1" x14ac:dyDescent="0.35">
      <c r="A31" s="78"/>
      <c r="B31" s="55"/>
      <c r="C31" s="55"/>
      <c r="D31" s="55"/>
      <c r="E31" s="55"/>
      <c r="F31" s="55"/>
      <c r="G31" s="77"/>
    </row>
    <row r="32" spans="1:7" ht="12" customHeight="1" thickBot="1" x14ac:dyDescent="0.35">
      <c r="A32" s="64"/>
      <c r="B32" s="65"/>
      <c r="C32" s="65"/>
      <c r="D32" s="65"/>
      <c r="E32" s="65"/>
      <c r="F32" s="65"/>
      <c r="G32" s="66"/>
    </row>
    <row r="33" spans="1:8" ht="20.100000000000001" customHeight="1" thickBot="1" x14ac:dyDescent="0.35">
      <c r="A33" s="67" t="s">
        <v>62</v>
      </c>
      <c r="B33" s="55"/>
      <c r="C33" s="55"/>
      <c r="D33" s="55"/>
      <c r="E33" s="55"/>
      <c r="F33" s="55"/>
      <c r="G33" s="86" t="str">
        <f>IF(G10="",IF(G30="","",-G30),IF(G30="",G10,G10-G30))</f>
        <v/>
      </c>
    </row>
    <row r="34" spans="1:8" ht="13.5" customHeight="1" thickTop="1" x14ac:dyDescent="0.3">
      <c r="A34" s="67"/>
      <c r="B34" s="55"/>
      <c r="C34" s="55"/>
      <c r="D34" s="55"/>
      <c r="E34" s="55"/>
      <c r="F34" s="55"/>
      <c r="G34" s="77"/>
    </row>
    <row r="35" spans="1:8" ht="16.2" thickBot="1" x14ac:dyDescent="0.35">
      <c r="A35" s="67" t="s">
        <v>63</v>
      </c>
      <c r="B35" s="55"/>
      <c r="C35" s="55"/>
      <c r="D35" s="55"/>
      <c r="E35" s="55"/>
      <c r="F35" s="55"/>
      <c r="G35" s="86" t="str">
        <f>IF(SUM(G3:G3)-G13=0,"",SUM(G3:G3)-G13)</f>
        <v/>
      </c>
      <c r="H35"/>
    </row>
    <row r="36" spans="1:8" ht="12.75" customHeight="1" thickTop="1" x14ac:dyDescent="0.3">
      <c r="A36" s="67"/>
      <c r="B36" s="55"/>
      <c r="C36" s="55"/>
      <c r="D36" s="55"/>
      <c r="E36" s="55"/>
      <c r="F36" s="55"/>
      <c r="G36" s="77"/>
      <c r="H36"/>
    </row>
    <row r="37" spans="1:8" x14ac:dyDescent="0.3">
      <c r="A37" s="87"/>
      <c r="B37" s="88" t="s">
        <v>64</v>
      </c>
      <c r="C37" s="55"/>
      <c r="D37" s="55"/>
      <c r="E37" s="55"/>
      <c r="F37" s="55"/>
      <c r="G37" s="89" t="str">
        <f>IF(OR(G33="",G35=""),"",G33-G35)</f>
        <v/>
      </c>
      <c r="H37"/>
    </row>
    <row r="38" spans="1:8" ht="4.5" customHeight="1" thickBot="1" x14ac:dyDescent="0.35">
      <c r="A38" s="90"/>
      <c r="B38" s="91"/>
      <c r="C38" s="91"/>
      <c r="D38" s="91"/>
      <c r="E38" s="91"/>
      <c r="F38" s="91"/>
      <c r="G38" s="92"/>
      <c r="H38"/>
    </row>
    <row r="39" spans="1:8" x14ac:dyDescent="0.3">
      <c r="A39"/>
      <c r="B39" s="52" t="s">
        <v>65</v>
      </c>
      <c r="C39"/>
      <c r="D39"/>
      <c r="E39"/>
      <c r="F39"/>
      <c r="G39"/>
      <c r="H39"/>
    </row>
    <row r="40" spans="1:8" x14ac:dyDescent="0.3">
      <c r="B40" s="54" t="s">
        <v>66</v>
      </c>
    </row>
    <row r="42" spans="1:8" ht="42" customHeight="1" x14ac:dyDescent="0.35">
      <c r="B42" s="101" t="s">
        <v>36</v>
      </c>
      <c r="C42" s="101"/>
      <c r="D42" s="101"/>
      <c r="E42" s="101"/>
      <c r="F42" s="101"/>
      <c r="G42" s="101"/>
    </row>
  </sheetData>
  <sheetProtection sheet="1" objects="1" scenarios="1"/>
  <mergeCells count="2">
    <mergeCell ref="A1:G1"/>
    <mergeCell ref="B42:G42"/>
  </mergeCells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6"/>
  <sheetViews>
    <sheetView showGridLines="0" tabSelected="1" workbookViewId="0">
      <selection activeCell="F29" sqref="F29"/>
    </sheetView>
  </sheetViews>
  <sheetFormatPr defaultColWidth="8.77734375" defaultRowHeight="18" x14ac:dyDescent="0.35"/>
  <cols>
    <col min="1" max="1" width="51.21875" style="2" customWidth="1"/>
    <col min="2" max="2" width="16.44140625" style="2" customWidth="1"/>
    <col min="3" max="3" width="17.5546875" style="2" customWidth="1"/>
    <col min="4" max="4" width="4.5546875" style="2" customWidth="1"/>
    <col min="5" max="5" width="5.21875" style="1" customWidth="1"/>
    <col min="6" max="6" width="38.88671875" style="2" customWidth="1"/>
    <col min="7" max="7" width="16.33203125" style="2" customWidth="1"/>
    <col min="8" max="8" width="16.77734375" style="2" customWidth="1"/>
    <col min="9" max="13" width="8.77734375" style="2"/>
    <col min="14" max="14" width="3.77734375" style="2" customWidth="1"/>
    <col min="15" max="15" width="36.77734375" style="2" bestFit="1" customWidth="1"/>
    <col min="16" max="16" width="10.77734375" style="2" customWidth="1"/>
    <col min="17" max="17" width="9.77734375" style="2" customWidth="1"/>
    <col min="18" max="16384" width="8.77734375" style="2"/>
  </cols>
  <sheetData>
    <row r="1" spans="1:18" ht="23.4" x14ac:dyDescent="0.45">
      <c r="A1" s="3" t="s">
        <v>72</v>
      </c>
    </row>
    <row r="3" spans="1:18" ht="18.600000000000001" thickBot="1" x14ac:dyDescent="0.4"/>
    <row r="4" spans="1:18" ht="18.600000000000001" thickBot="1" x14ac:dyDescent="0.4">
      <c r="A4" s="11" t="s">
        <v>0</v>
      </c>
      <c r="B4" s="16" t="s">
        <v>13</v>
      </c>
      <c r="C4" s="15" t="s">
        <v>14</v>
      </c>
      <c r="E4" s="11" t="s">
        <v>34</v>
      </c>
      <c r="F4" s="22"/>
      <c r="G4" s="14" t="s">
        <v>13</v>
      </c>
      <c r="H4" s="15" t="s">
        <v>14</v>
      </c>
      <c r="N4" s="11" t="s">
        <v>35</v>
      </c>
      <c r="O4" s="11"/>
      <c r="P4" s="37" t="s">
        <v>31</v>
      </c>
      <c r="Q4" s="38" t="s">
        <v>32</v>
      </c>
      <c r="R4" s="39" t="s">
        <v>33</v>
      </c>
    </row>
    <row r="5" spans="1:18" x14ac:dyDescent="0.35">
      <c r="A5" s="5" t="s">
        <v>1</v>
      </c>
      <c r="B5" s="46">
        <v>50000</v>
      </c>
      <c r="C5" s="47">
        <v>50000</v>
      </c>
      <c r="E5" s="7" t="s">
        <v>15</v>
      </c>
      <c r="F5" s="8"/>
      <c r="G5" s="24"/>
      <c r="H5" s="9"/>
      <c r="N5" s="4" t="s">
        <v>15</v>
      </c>
      <c r="O5" s="23"/>
      <c r="P5" s="23"/>
      <c r="Q5" s="23"/>
      <c r="R5" s="44"/>
    </row>
    <row r="6" spans="1:18" x14ac:dyDescent="0.35">
      <c r="A6" s="5" t="s">
        <v>2</v>
      </c>
      <c r="B6" s="46">
        <v>1000000</v>
      </c>
      <c r="C6" s="47">
        <v>1000000</v>
      </c>
      <c r="E6" s="7"/>
      <c r="F6" s="8" t="s">
        <v>16</v>
      </c>
      <c r="G6" s="25">
        <f>IFERROR(B5/B7,"NA")</f>
        <v>0.66666666666666663</v>
      </c>
      <c r="H6" s="26">
        <f>IFERROR(C5/C7,"NA")</f>
        <v>1.4285714285714286</v>
      </c>
      <c r="N6" s="7"/>
      <c r="O6" s="8" t="s">
        <v>16</v>
      </c>
      <c r="P6" s="8">
        <v>1.5</v>
      </c>
      <c r="Q6" s="8"/>
      <c r="R6" s="9">
        <v>0.8</v>
      </c>
    </row>
    <row r="7" spans="1:18" ht="18.600000000000001" thickBot="1" x14ac:dyDescent="0.4">
      <c r="A7" s="5" t="s">
        <v>3</v>
      </c>
      <c r="B7" s="46">
        <v>75000</v>
      </c>
      <c r="C7" s="47">
        <v>35000</v>
      </c>
      <c r="E7" s="7"/>
      <c r="F7" s="8" t="s">
        <v>17</v>
      </c>
      <c r="G7" s="27">
        <f>IFERROR((B5-B7)/B13,"NA")</f>
        <v>-1.4285714285714285E-2</v>
      </c>
      <c r="H7" s="28">
        <f>IFERROR((C5-C7)/C13,"NA")</f>
        <v>8.5714285714285719E-3</v>
      </c>
      <c r="N7" s="20"/>
      <c r="O7" s="21" t="s">
        <v>17</v>
      </c>
      <c r="P7" s="42">
        <v>0.25</v>
      </c>
      <c r="Q7" s="21"/>
      <c r="R7" s="43">
        <v>0.15</v>
      </c>
    </row>
    <row r="8" spans="1:18" x14ac:dyDescent="0.35">
      <c r="A8" s="5" t="s">
        <v>4</v>
      </c>
      <c r="B8" s="46">
        <v>100000</v>
      </c>
      <c r="C8" s="47">
        <v>560000</v>
      </c>
      <c r="E8" s="4" t="s">
        <v>18</v>
      </c>
      <c r="F8" s="23"/>
      <c r="G8" s="29"/>
      <c r="H8" s="30"/>
      <c r="N8" s="4" t="s">
        <v>18</v>
      </c>
      <c r="O8" s="23"/>
      <c r="P8" s="23"/>
      <c r="Q8" s="23"/>
      <c r="R8" s="44"/>
    </row>
    <row r="9" spans="1:18" ht="18.600000000000001" thickBot="1" x14ac:dyDescent="0.4">
      <c r="A9" s="5" t="s">
        <v>28</v>
      </c>
      <c r="B9" s="17">
        <f>B6-B8</f>
        <v>900000</v>
      </c>
      <c r="C9" s="6">
        <f>C6-C8</f>
        <v>440000</v>
      </c>
      <c r="E9" s="20"/>
      <c r="F9" s="21" t="s">
        <v>19</v>
      </c>
      <c r="G9" s="31">
        <f>IFERROR(B9/B6,"NA")</f>
        <v>0.9</v>
      </c>
      <c r="H9" s="32">
        <f>IFERROR(C9/C6,"NA")</f>
        <v>0.44</v>
      </c>
      <c r="N9" s="20"/>
      <c r="O9" s="21" t="s">
        <v>19</v>
      </c>
      <c r="P9" s="42">
        <v>0.7</v>
      </c>
      <c r="Q9" s="21"/>
      <c r="R9" s="43">
        <v>0.3</v>
      </c>
    </row>
    <row r="10" spans="1:18" ht="18.600000000000001" thickBot="1" x14ac:dyDescent="0.4">
      <c r="A10" s="5"/>
      <c r="B10" s="18"/>
      <c r="C10" s="6"/>
      <c r="E10" s="7" t="s">
        <v>20</v>
      </c>
      <c r="F10" s="8"/>
      <c r="G10" s="33"/>
      <c r="H10" s="34"/>
      <c r="N10" s="4" t="s">
        <v>20</v>
      </c>
      <c r="O10" s="23"/>
      <c r="P10" s="23"/>
      <c r="Q10" s="23"/>
      <c r="R10" s="44"/>
    </row>
    <row r="11" spans="1:18" ht="18.600000000000001" thickBot="1" x14ac:dyDescent="0.4">
      <c r="A11" s="11" t="s">
        <v>37</v>
      </c>
      <c r="B11" s="12"/>
      <c r="C11" s="13"/>
      <c r="E11" s="7"/>
      <c r="F11" s="8" t="s">
        <v>21</v>
      </c>
      <c r="G11" s="27">
        <f>IFERROR((B17+B21-B20)/B22,"NA")</f>
        <v>1.4</v>
      </c>
      <c r="H11" s="28">
        <f>IFERROR((C17+B21-B20)/C22,"NA")</f>
        <v>4.0666666666666664</v>
      </c>
      <c r="N11" s="7"/>
      <c r="O11" s="8" t="s">
        <v>21</v>
      </c>
      <c r="P11" s="40">
        <v>1.5</v>
      </c>
      <c r="Q11" s="8"/>
      <c r="R11" s="41">
        <v>1.1000000000000001</v>
      </c>
    </row>
    <row r="12" spans="1:18" ht="18.600000000000001" thickBot="1" x14ac:dyDescent="0.4">
      <c r="A12" s="5" t="s">
        <v>5</v>
      </c>
      <c r="B12" s="48">
        <v>1800000</v>
      </c>
      <c r="C12" s="47">
        <v>2000000</v>
      </c>
      <c r="E12" s="7"/>
      <c r="F12" s="8" t="s">
        <v>22</v>
      </c>
      <c r="G12" s="36">
        <f>IFERROR((B8-B7)/B17,"NA")</f>
        <v>0.17857142857142858</v>
      </c>
      <c r="H12" s="35">
        <f>IFERROR((C8-C7)/C17,"NA")</f>
        <v>1.5441176470588236</v>
      </c>
      <c r="N12" s="20"/>
      <c r="O12" s="21" t="s">
        <v>22</v>
      </c>
      <c r="P12" s="21">
        <v>3</v>
      </c>
      <c r="Q12" s="21"/>
      <c r="R12" s="45">
        <v>6</v>
      </c>
    </row>
    <row r="13" spans="1:18" x14ac:dyDescent="0.35">
      <c r="A13" s="5" t="s">
        <v>6</v>
      </c>
      <c r="B13" s="46">
        <v>1750000</v>
      </c>
      <c r="C13" s="47">
        <v>1750000</v>
      </c>
      <c r="E13" s="4" t="s">
        <v>23</v>
      </c>
      <c r="F13" s="23"/>
      <c r="G13" s="29"/>
      <c r="H13" s="30"/>
      <c r="N13" s="4" t="s">
        <v>23</v>
      </c>
      <c r="O13" s="23"/>
      <c r="P13" s="23"/>
      <c r="Q13" s="23"/>
      <c r="R13" s="44"/>
    </row>
    <row r="14" spans="1:18" ht="18.600000000000001" thickBot="1" x14ac:dyDescent="0.4">
      <c r="A14" s="5" t="s">
        <v>7</v>
      </c>
      <c r="B14" s="46">
        <v>30000</v>
      </c>
      <c r="C14" s="47">
        <v>30000</v>
      </c>
      <c r="E14" s="20"/>
      <c r="F14" s="21" t="s">
        <v>24</v>
      </c>
      <c r="G14" s="31">
        <f>IFERROR((B16+B14-B20)/B6,"NA")</f>
        <v>0.03</v>
      </c>
      <c r="H14" s="32">
        <f>IFERROR((C16+C14-C20)/C6,"NA")</f>
        <v>0.23</v>
      </c>
      <c r="N14" s="20"/>
      <c r="O14" s="21" t="s">
        <v>24</v>
      </c>
      <c r="P14" s="42">
        <v>0.08</v>
      </c>
      <c r="Q14" s="21"/>
      <c r="R14" s="43">
        <v>0.03</v>
      </c>
    </row>
    <row r="15" spans="1:18" x14ac:dyDescent="0.35">
      <c r="A15" s="5" t="s">
        <v>8</v>
      </c>
      <c r="B15" s="46">
        <v>60000</v>
      </c>
      <c r="C15" s="47">
        <v>60000</v>
      </c>
      <c r="E15" s="7" t="s">
        <v>25</v>
      </c>
      <c r="F15" s="8"/>
      <c r="G15" s="33"/>
      <c r="H15" s="34"/>
      <c r="N15" s="7" t="s">
        <v>25</v>
      </c>
      <c r="O15" s="8"/>
      <c r="P15" s="8"/>
      <c r="Q15" s="8"/>
      <c r="R15" s="9"/>
    </row>
    <row r="16" spans="1:18" x14ac:dyDescent="0.35">
      <c r="A16" s="5" t="s">
        <v>29</v>
      </c>
      <c r="B16" s="17">
        <f>B12-B13</f>
        <v>50000</v>
      </c>
      <c r="C16" s="6">
        <f>C12-C13</f>
        <v>250000</v>
      </c>
      <c r="E16" s="7"/>
      <c r="F16" s="8" t="s">
        <v>26</v>
      </c>
      <c r="G16" s="27">
        <f>IFERROR((B13-B14-B15)/B12,"NA")</f>
        <v>0.92222222222222228</v>
      </c>
      <c r="H16" s="28">
        <f>IFERROR((C13-C14-C15)/C12,"NA")</f>
        <v>0.83</v>
      </c>
      <c r="N16" s="7"/>
      <c r="O16" s="8" t="s">
        <v>26</v>
      </c>
      <c r="P16" s="40">
        <v>0.7</v>
      </c>
      <c r="Q16" s="8"/>
      <c r="R16" s="41">
        <v>0.85</v>
      </c>
    </row>
    <row r="17" spans="1:18" ht="18.600000000000001" thickBot="1" x14ac:dyDescent="0.4">
      <c r="A17" s="5" t="s">
        <v>30</v>
      </c>
      <c r="B17" s="17">
        <f>B16+B14+B15</f>
        <v>140000</v>
      </c>
      <c r="C17" s="6">
        <f>C16+C14+C15</f>
        <v>340000</v>
      </c>
      <c r="E17" s="20"/>
      <c r="F17" s="21" t="s">
        <v>27</v>
      </c>
      <c r="G17" s="31">
        <f>IFERROR(B12/B6,"NA")</f>
        <v>1.8</v>
      </c>
      <c r="H17" s="32">
        <f>IFERROR(C12/C6,"NA")</f>
        <v>2</v>
      </c>
      <c r="N17" s="10"/>
      <c r="O17" s="21" t="s">
        <v>27</v>
      </c>
      <c r="P17" s="42">
        <v>0.4</v>
      </c>
      <c r="Q17" s="21"/>
      <c r="R17" s="43">
        <v>0.15</v>
      </c>
    </row>
    <row r="18" spans="1:18" ht="18.600000000000001" thickBot="1" x14ac:dyDescent="0.4">
      <c r="A18" s="5"/>
      <c r="B18" s="19"/>
      <c r="C18" s="9"/>
    </row>
    <row r="19" spans="1:18" ht="18.600000000000001" thickBot="1" x14ac:dyDescent="0.4">
      <c r="A19" s="11" t="s">
        <v>9</v>
      </c>
      <c r="B19" s="12"/>
      <c r="C19" s="13"/>
      <c r="E19" s="1" t="s">
        <v>74</v>
      </c>
    </row>
    <row r="20" spans="1:18" x14ac:dyDescent="0.35">
      <c r="A20" s="5" t="s">
        <v>12</v>
      </c>
      <c r="B20" s="48">
        <v>50000</v>
      </c>
      <c r="C20" s="47">
        <v>50000</v>
      </c>
      <c r="E20" s="1" t="s">
        <v>75</v>
      </c>
    </row>
    <row r="21" spans="1:18" x14ac:dyDescent="0.35">
      <c r="A21" s="5" t="s">
        <v>10</v>
      </c>
      <c r="B21" s="46">
        <v>15000</v>
      </c>
      <c r="C21" s="47">
        <v>15000</v>
      </c>
      <c r="E21" s="1" t="s">
        <v>76</v>
      </c>
    </row>
    <row r="22" spans="1:18" ht="18.600000000000001" thickBot="1" x14ac:dyDescent="0.4">
      <c r="A22" s="10" t="s">
        <v>11</v>
      </c>
      <c r="B22" s="49">
        <v>75000</v>
      </c>
      <c r="C22" s="50">
        <v>75000</v>
      </c>
    </row>
    <row r="24" spans="1:18" x14ac:dyDescent="0.35">
      <c r="A24" s="51" t="s">
        <v>73</v>
      </c>
    </row>
    <row r="26" spans="1:18" x14ac:dyDescent="0.35">
      <c r="A26" s="1" t="s">
        <v>36</v>
      </c>
    </row>
  </sheetData>
  <sheetProtection sheet="1" objects="1" scenarios="1"/>
  <conditionalFormatting sqref="G6">
    <cfRule type="iconSet" priority="27">
      <iconSet iconSet="3TrafficLights2">
        <cfvo type="percent" val="0"/>
        <cfvo type="num" val="$R$6"/>
        <cfvo type="num" val="$P$6"/>
      </iconSet>
    </cfRule>
  </conditionalFormatting>
  <conditionalFormatting sqref="G7">
    <cfRule type="iconSet" priority="25">
      <iconSet iconSet="3TrafficLights2">
        <cfvo type="percent" val="0"/>
        <cfvo type="num" val="$R$7"/>
        <cfvo type="num" val="$P$7"/>
      </iconSet>
    </cfRule>
  </conditionalFormatting>
  <conditionalFormatting sqref="G9">
    <cfRule type="iconSet" priority="23">
      <iconSet iconSet="3TrafficLights2">
        <cfvo type="percent" val="0"/>
        <cfvo type="num" val="$R$9"/>
        <cfvo type="num" val="$P$9"/>
      </iconSet>
    </cfRule>
  </conditionalFormatting>
  <conditionalFormatting sqref="G12">
    <cfRule type="iconSet" priority="20">
      <iconSet iconSet="3TrafficLights2" reverse="1">
        <cfvo type="percent" val="0"/>
        <cfvo type="num" val="$R$12"/>
        <cfvo type="num" val="$P$12"/>
      </iconSet>
    </cfRule>
  </conditionalFormatting>
  <conditionalFormatting sqref="G14">
    <cfRule type="iconSet" priority="18">
      <iconSet iconSet="3TrafficLights2">
        <cfvo type="percent" val="0"/>
        <cfvo type="num" val="$R$14"/>
        <cfvo type="num" val="$P$14"/>
      </iconSet>
    </cfRule>
  </conditionalFormatting>
  <conditionalFormatting sqref="G16">
    <cfRule type="iconSet" priority="17">
      <iconSet iconSet="3TrafficLights2" reverse="1">
        <cfvo type="percent" val="0"/>
        <cfvo type="num" val="$P$16"/>
        <cfvo type="num" val="$R$16"/>
      </iconSet>
    </cfRule>
  </conditionalFormatting>
  <conditionalFormatting sqref="G17">
    <cfRule type="iconSet" priority="16">
      <iconSet iconSet="3TrafficLights2">
        <cfvo type="percent" val="0"/>
        <cfvo type="num" val="$R$17"/>
        <cfvo type="num" val="$P$17"/>
      </iconSet>
    </cfRule>
  </conditionalFormatting>
  <conditionalFormatting sqref="H14">
    <cfRule type="iconSet" priority="4">
      <iconSet iconSet="3TrafficLights2">
        <cfvo type="percent" val="0"/>
        <cfvo type="num" val="$R$14"/>
        <cfvo type="num" val="$P$14"/>
      </iconSet>
    </cfRule>
  </conditionalFormatting>
  <conditionalFormatting sqref="G11">
    <cfRule type="iconSet" priority="9">
      <iconSet iconSet="3TrafficLights2">
        <cfvo type="percent" val="0"/>
        <cfvo type="num" val="$R$11"/>
        <cfvo type="num" val="$P$11"/>
      </iconSet>
    </cfRule>
  </conditionalFormatting>
  <conditionalFormatting sqref="H6">
    <cfRule type="iconSet" priority="8">
      <iconSet iconSet="3TrafficLights2">
        <cfvo type="percent" val="0"/>
        <cfvo type="num" val="$R$6"/>
        <cfvo type="num" val="$P$6"/>
      </iconSet>
    </cfRule>
  </conditionalFormatting>
  <conditionalFormatting sqref="H7">
    <cfRule type="iconSet" priority="7">
      <iconSet iconSet="3TrafficLights2">
        <cfvo type="percent" val="0"/>
        <cfvo type="num" val="$R$7"/>
        <cfvo type="num" val="$P$7"/>
      </iconSet>
    </cfRule>
  </conditionalFormatting>
  <conditionalFormatting sqref="H9">
    <cfRule type="iconSet" priority="6">
      <iconSet iconSet="3TrafficLights2">
        <cfvo type="percent" val="0"/>
        <cfvo type="num" val="$R$9"/>
        <cfvo type="num" val="$P$9"/>
      </iconSet>
    </cfRule>
  </conditionalFormatting>
  <conditionalFormatting sqref="H12">
    <cfRule type="iconSet" priority="5">
      <iconSet iconSet="3TrafficLights2" reverse="1">
        <cfvo type="percent" val="0"/>
        <cfvo type="num" val="$R$12"/>
        <cfvo type="num" val="$P$12"/>
      </iconSet>
    </cfRule>
  </conditionalFormatting>
  <conditionalFormatting sqref="H16">
    <cfRule type="iconSet" priority="3">
      <iconSet iconSet="3TrafficLights2" reverse="1">
        <cfvo type="percent" val="0"/>
        <cfvo type="num" val="$P$16"/>
        <cfvo type="num" val="$R$16"/>
      </iconSet>
    </cfRule>
  </conditionalFormatting>
  <conditionalFormatting sqref="H17">
    <cfRule type="iconSet" priority="2">
      <iconSet iconSet="3TrafficLights2">
        <cfvo type="percent" val="0"/>
        <cfvo type="num" val="$R$17"/>
        <cfvo type="num" val="$P$17"/>
      </iconSet>
    </cfRule>
  </conditionalFormatting>
  <conditionalFormatting sqref="H11">
    <cfRule type="iconSet" priority="1">
      <iconSet iconSet="3TrafficLights2">
        <cfvo type="percent" val="0"/>
        <cfvo type="num" val="$R$11"/>
        <cfvo type="num" val="$P$11"/>
      </iconSet>
    </cfRule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to Accrual Worksheet</vt:lpstr>
      <vt:lpstr>Ratio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Alex</dc:creator>
  <cp:lastModifiedBy>Scyphers, Sarah</cp:lastModifiedBy>
  <dcterms:created xsi:type="dcterms:W3CDTF">2019-11-11T21:25:50Z</dcterms:created>
  <dcterms:modified xsi:type="dcterms:W3CDTF">2021-01-11T20:28:59Z</dcterms:modified>
</cp:coreProperties>
</file>