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nowledge Center\Youth Resources\Planning to Succeed Cur\Current Curriculum\Lesson 5 Supplemental Materials\"/>
    </mc:Choice>
  </mc:AlternateContent>
  <bookViews>
    <workbookView xWindow="0" yWindow="45" windowWidth="17220" windowHeight="7410"/>
  </bookViews>
  <sheets>
    <sheet name="Lawn Care Example" sheetId="1" r:id="rId1"/>
    <sheet name="In-class Exercise" sheetId="2" r:id="rId2"/>
    <sheet name="Sheet3" sheetId="5" r:id="rId3"/>
  </sheets>
  <definedNames>
    <definedName name="Z_3D54E0C6_9F58_4540_B535_22222D8A7E5D_.wvu.Rows" localSheetId="1" hidden="1">'In-class Exercise'!$39:$39,'In-class Exercise'!$50:$51</definedName>
    <definedName name="Z_3D54E0C6_9F58_4540_B535_22222D8A7E5D_.wvu.Rows" localSheetId="0" hidden="1">'Lawn Care Example'!$6:$6</definedName>
  </definedNames>
  <calcPr calcId="162913"/>
  <customWorkbookViews>
    <customWorkbookView name="Alex White - Personal View" guid="{3D54E0C6-9F58-4540-B535-22222D8A7E5D}" mergeInterval="0" personalView="1" maximized="1" windowWidth="1600" windowHeight="674" activeSheetId="4"/>
  </customWorkbookViews>
</workbook>
</file>

<file path=xl/calcChain.xml><?xml version="1.0" encoding="utf-8"?>
<calcChain xmlns="http://schemas.openxmlformats.org/spreadsheetml/2006/main">
  <c r="H24" i="1" l="1"/>
  <c r="I35" i="1"/>
  <c r="H25" i="1"/>
  <c r="H26" i="1"/>
  <c r="H27" i="1"/>
  <c r="H28" i="1"/>
  <c r="H29" i="1"/>
  <c r="D15" i="1"/>
  <c r="H15" i="1" s="1"/>
  <c r="I19" i="1"/>
  <c r="H14" i="1"/>
  <c r="D13" i="1"/>
  <c r="H13" i="1" s="1"/>
  <c r="I36" i="1"/>
  <c r="H23" i="1"/>
  <c r="I20" i="1"/>
  <c r="H12" i="1"/>
  <c r="H11" i="1"/>
  <c r="H6" i="1"/>
  <c r="H5" i="1"/>
  <c r="H7" i="1" l="1"/>
  <c r="H30" i="1"/>
  <c r="F16" i="1"/>
  <c r="H16" i="1" s="1"/>
  <c r="H17" i="1" s="1"/>
  <c r="H25" i="2"/>
  <c r="H24" i="2"/>
  <c r="H6" i="2"/>
  <c r="I51" i="2"/>
  <c r="I50" i="2"/>
  <c r="I39" i="2"/>
  <c r="I38" i="2"/>
  <c r="D32" i="2"/>
  <c r="H32" i="2" s="1"/>
  <c r="H44" i="2"/>
  <c r="H43" i="2"/>
  <c r="H42" i="2"/>
  <c r="H34" i="2"/>
  <c r="H33" i="2"/>
  <c r="H31" i="2"/>
  <c r="H30" i="2"/>
  <c r="H29" i="2"/>
  <c r="H28" i="2"/>
  <c r="H27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5" i="2"/>
  <c r="H20" i="1" l="1"/>
  <c r="H19" i="1"/>
  <c r="H32" i="1"/>
  <c r="H18" i="1"/>
  <c r="H7" i="2"/>
  <c r="H45" i="2"/>
  <c r="F35" i="2"/>
  <c r="H36" i="1" l="1"/>
  <c r="H35" i="1"/>
  <c r="H34" i="1"/>
  <c r="H35" i="2"/>
  <c r="H36" i="2" l="1"/>
  <c r="H47" i="2" s="1"/>
  <c r="H50" i="2" s="1"/>
  <c r="H37" i="2" l="1"/>
  <c r="H38" i="2"/>
  <c r="H49" i="2"/>
  <c r="H51" i="2"/>
  <c r="H39" i="2"/>
</calcChain>
</file>

<file path=xl/sharedStrings.xml><?xml version="1.0" encoding="utf-8"?>
<sst xmlns="http://schemas.openxmlformats.org/spreadsheetml/2006/main" count="180" uniqueCount="99">
  <si>
    <t>Quantity</t>
  </si>
  <si>
    <t>Price</t>
  </si>
  <si>
    <t>Total</t>
  </si>
  <si>
    <t>Tomatoes</t>
  </si>
  <si>
    <t>cartons</t>
  </si>
  <si>
    <t>acre</t>
  </si>
  <si>
    <t>Fertilizer</t>
  </si>
  <si>
    <t>Nitrogen</t>
  </si>
  <si>
    <t>Phosphorus</t>
  </si>
  <si>
    <t>Potassium</t>
  </si>
  <si>
    <t>Herbicides</t>
  </si>
  <si>
    <t>Fungicides</t>
  </si>
  <si>
    <t>Insecticides</t>
  </si>
  <si>
    <t>Stakes</t>
  </si>
  <si>
    <t>Labor</t>
  </si>
  <si>
    <t>Planting transplants</t>
  </si>
  <si>
    <t>hours</t>
  </si>
  <si>
    <t>Hand harvest</t>
  </si>
  <si>
    <t>Fuel</t>
  </si>
  <si>
    <t>gallons</t>
  </si>
  <si>
    <t>/carton</t>
  </si>
  <si>
    <t>Revenues</t>
  </si>
  <si>
    <t>lbs/carton</t>
  </si>
  <si>
    <t>Variable Costs:</t>
  </si>
  <si>
    <t>Lime</t>
  </si>
  <si>
    <t>Custom Application</t>
  </si>
  <si>
    <t>Pest Scouting</t>
  </si>
  <si>
    <t>Land Preparation</t>
  </si>
  <si>
    <t>Plastic Mulch installation &amp; removal</t>
  </si>
  <si>
    <t>Plastic Mulch</t>
  </si>
  <si>
    <t>Drip Irrigation (tape &amp; labor)</t>
  </si>
  <si>
    <t>Tomato Transplants</t>
  </si>
  <si>
    <t>Staking &amp; tying</t>
  </si>
  <si>
    <t>Marketing &amp; advertising</t>
  </si>
  <si>
    <t>Pest Control</t>
  </si>
  <si>
    <t>Cartons, lids, shipping</t>
  </si>
  <si>
    <t>Interest on Operating Capital</t>
  </si>
  <si>
    <t>Total Variable Costs</t>
  </si>
  <si>
    <t>Return Above Variable Costs</t>
  </si>
  <si>
    <t>Fixed Costs</t>
  </si>
  <si>
    <t>Tractors &amp; Implements</t>
  </si>
  <si>
    <t>Drip Irrigation Equipment</t>
  </si>
  <si>
    <t>Land Charge</t>
  </si>
  <si>
    <t>Other</t>
  </si>
  <si>
    <t>Total Fixed Costs</t>
  </si>
  <si>
    <t>Total Costs</t>
  </si>
  <si>
    <t>Return Above Total Costs</t>
  </si>
  <si>
    <t>Minimum Price Necessary to Cover Variable Costs</t>
  </si>
  <si>
    <t>Minimum Yield Necessary to Cover Variable Costs</t>
  </si>
  <si>
    <t>Minimum Price Necessary to Cover Total Costs</t>
  </si>
  <si>
    <t>Minimum Yield Necessary to Cover Total Costs</t>
  </si>
  <si>
    <t>Total Revenues</t>
  </si>
  <si>
    <t>lbs</t>
  </si>
  <si>
    <t>/lb</t>
  </si>
  <si>
    <t>tons</t>
  </si>
  <si>
    <t>Units/Acre</t>
  </si>
  <si>
    <t>/ton</t>
  </si>
  <si>
    <t>/acre</t>
  </si>
  <si>
    <t>times</t>
  </si>
  <si>
    <t>months</t>
  </si>
  <si>
    <t>/time</t>
  </si>
  <si>
    <t>/hour</t>
  </si>
  <si>
    <t>/gallon</t>
  </si>
  <si>
    <t>Repairs - Tractors &amp; implements</t>
  </si>
  <si>
    <t>/1,000</t>
  </si>
  <si>
    <t>Lawn Care Business</t>
  </si>
  <si>
    <t>Mowing</t>
  </si>
  <si>
    <t>Units</t>
  </si>
  <si>
    <t>Price/Unit</t>
  </si>
  <si>
    <t>Oil</t>
  </si>
  <si>
    <t>Repairs</t>
  </si>
  <si>
    <t>/gal</t>
  </si>
  <si>
    <t>/qt</t>
  </si>
  <si>
    <t>/lawn</t>
  </si>
  <si>
    <t>Hired Labor</t>
  </si>
  <si>
    <t>hours/lawn</t>
  </si>
  <si>
    <t>Removal of grass - hauling</t>
  </si>
  <si>
    <t>year</t>
  </si>
  <si>
    <t>/year</t>
  </si>
  <si>
    <t>gal/year</t>
  </si>
  <si>
    <t>qts/year</t>
  </si>
  <si>
    <t>lawns/year</t>
  </si>
  <si>
    <t>Total Operating Costs</t>
  </si>
  <si>
    <t>Minimum Yield Necessary to Cover Operating Costs</t>
  </si>
  <si>
    <t>Minimum Price Necessary to Cover Operating Costs</t>
  </si>
  <si>
    <t>Overhead Costs</t>
  </si>
  <si>
    <t>Advertising</t>
  </si>
  <si>
    <t>Insurance premiums</t>
  </si>
  <si>
    <t>Office rent</t>
  </si>
  <si>
    <t>Office expenses</t>
  </si>
  <si>
    <t>Depreciation - equipment</t>
  </si>
  <si>
    <t>Total Overhead Costs</t>
  </si>
  <si>
    <t>Interest on equipment loans</t>
  </si>
  <si>
    <t>Owner Labor</t>
  </si>
  <si>
    <t>owner</t>
  </si>
  <si>
    <t>Mowing Enterprise</t>
  </si>
  <si>
    <t>Operating (Variable) Costs:</t>
  </si>
  <si>
    <t xml:space="preserve">Return Above Operating Costs </t>
  </si>
  <si>
    <t>Fresh-Market Tomatoes (1 acre)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</si>
</sst>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FF00"/>
      <name val="Times New Roman"/>
      <family val="1"/>
    </font>
    <font>
      <b/>
      <sz val="11"/>
      <color rgb="FFFFFF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0" xfId="0" quotePrefix="1" applyFont="1"/>
    <xf numFmtId="8" fontId="3" fillId="0" borderId="0" xfId="0" applyNumberFormat="1" applyFont="1"/>
    <xf numFmtId="0" fontId="3" fillId="0" borderId="0" xfId="0" applyFont="1" applyAlignment="1">
      <alignment horizontal="left" indent="1"/>
    </xf>
    <xf numFmtId="9" fontId="3" fillId="0" borderId="0" xfId="2" applyFont="1"/>
    <xf numFmtId="0" fontId="3" fillId="0" borderId="1" xfId="0" applyFont="1" applyBorder="1"/>
    <xf numFmtId="8" fontId="3" fillId="0" borderId="1" xfId="0" applyNumberFormat="1" applyFont="1" applyBorder="1"/>
    <xf numFmtId="0" fontId="3" fillId="0" borderId="1" xfId="0" quotePrefix="1" applyFont="1" applyBorder="1"/>
    <xf numFmtId="0" fontId="4" fillId="0" borderId="0" xfId="0" applyFont="1"/>
    <xf numFmtId="8" fontId="4" fillId="0" borderId="0" xfId="0" applyNumberFormat="1" applyFont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quotePrefix="1" applyFont="1"/>
    <xf numFmtId="3" fontId="3" fillId="0" borderId="0" xfId="0" applyNumberFormat="1" applyFont="1"/>
    <xf numFmtId="8" fontId="5" fillId="2" borderId="1" xfId="0" applyNumberFormat="1" applyFont="1" applyFill="1" applyBorder="1"/>
    <xf numFmtId="8" fontId="6" fillId="2" borderId="2" xfId="0" applyNumberFormat="1" applyFont="1" applyFill="1" applyBorder="1"/>
    <xf numFmtId="8" fontId="6" fillId="2" borderId="1" xfId="0" applyNumberFormat="1" applyFont="1" applyFill="1" applyBorder="1"/>
    <xf numFmtId="164" fontId="6" fillId="2" borderId="2" xfId="1" applyNumberFormat="1" applyFont="1" applyFill="1" applyBorder="1"/>
    <xf numFmtId="0" fontId="6" fillId="0" borderId="0" xfId="0" applyFont="1"/>
    <xf numFmtId="7" fontId="6" fillId="2" borderId="1" xfId="0" applyNumberFormat="1" applyFont="1" applyFill="1" applyBorder="1"/>
    <xf numFmtId="8" fontId="7" fillId="0" borderId="1" xfId="0" applyNumberFormat="1" applyFont="1" applyFill="1" applyBorder="1"/>
    <xf numFmtId="8" fontId="8" fillId="0" borderId="3" xfId="0" applyNumberFormat="1" applyFont="1" applyFill="1" applyBorder="1"/>
    <xf numFmtId="8" fontId="8" fillId="0" borderId="0" xfId="0" applyNumberFormat="1" applyFont="1" applyFill="1" applyBorder="1"/>
    <xf numFmtId="164" fontId="8" fillId="0" borderId="0" xfId="1" applyNumberFormat="1" applyFont="1" applyFill="1" applyBorder="1"/>
    <xf numFmtId="0" fontId="8" fillId="0" borderId="0" xfId="0" applyFont="1" applyFill="1" applyBorder="1"/>
    <xf numFmtId="7" fontId="8" fillId="0" borderId="0" xfId="0" applyNumberFormat="1" applyFont="1" applyFill="1" applyBorder="1"/>
    <xf numFmtId="0" fontId="10" fillId="0" borderId="1" xfId="0" applyFont="1" applyBorder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9" fontId="10" fillId="0" borderId="1" xfId="0" applyNumberFormat="1" applyFont="1" applyBorder="1" applyProtection="1">
      <protection locked="0"/>
    </xf>
    <xf numFmtId="8" fontId="10" fillId="0" borderId="1" xfId="0" applyNumberFormat="1" applyFont="1" applyBorder="1" applyProtection="1">
      <protection locked="0"/>
    </xf>
    <xf numFmtId="8" fontId="10" fillId="0" borderId="0" xfId="0" applyNumberFormat="1" applyFont="1" applyProtection="1">
      <protection locked="0"/>
    </xf>
    <xf numFmtId="6" fontId="10" fillId="0" borderId="0" xfId="0" applyNumberFormat="1" applyFont="1" applyProtection="1">
      <protection locked="0"/>
    </xf>
    <xf numFmtId="6" fontId="10" fillId="0" borderId="1" xfId="0" applyNumberFormat="1" applyFont="1" applyBorder="1" applyProtection="1">
      <protection locked="0"/>
    </xf>
    <xf numFmtId="0" fontId="10" fillId="0" borderId="0" xfId="0" applyFont="1"/>
    <xf numFmtId="8" fontId="10" fillId="0" borderId="0" xfId="0" applyNumberFormat="1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tabSelected="1" zoomScaleNormal="100" workbookViewId="0">
      <selection activeCell="O18" sqref="O18"/>
    </sheetView>
  </sheetViews>
  <sheetFormatPr defaultColWidth="8.85546875" defaultRowHeight="15" x14ac:dyDescent="0.25"/>
  <cols>
    <col min="1" max="1" width="2.28515625" style="1" customWidth="1"/>
    <col min="2" max="2" width="29.28515625" style="1" customWidth="1"/>
    <col min="3" max="3" width="7" style="1" customWidth="1"/>
    <col min="4" max="4" width="8.42578125" style="1" customWidth="1"/>
    <col min="5" max="5" width="9.7109375" style="1" bestFit="1" customWidth="1"/>
    <col min="6" max="6" width="12" style="1" bestFit="1" customWidth="1"/>
    <col min="7" max="7" width="6.5703125" style="1" bestFit="1" customWidth="1"/>
    <col min="8" max="8" width="12" style="1" bestFit="1" customWidth="1"/>
    <col min="9" max="9" width="10.140625" style="1" customWidth="1"/>
    <col min="10" max="10" width="9" style="1" bestFit="1" customWidth="1"/>
    <col min="11" max="16384" width="8.85546875" style="1"/>
  </cols>
  <sheetData>
    <row r="1" spans="1:10" ht="17.45" x14ac:dyDescent="0.3">
      <c r="A1" s="40" t="s">
        <v>65</v>
      </c>
      <c r="B1" s="40"/>
      <c r="C1" s="40"/>
      <c r="D1" s="40"/>
      <c r="E1" s="40"/>
      <c r="F1" s="40"/>
      <c r="G1" s="40"/>
      <c r="H1" s="40"/>
      <c r="I1" s="40"/>
    </row>
    <row r="2" spans="1:10" ht="15.6" x14ac:dyDescent="0.3">
      <c r="A2" s="39" t="s">
        <v>95</v>
      </c>
      <c r="B2" s="39"/>
      <c r="C2" s="39"/>
      <c r="D2" s="39"/>
      <c r="E2" s="39"/>
      <c r="F2" s="39"/>
      <c r="G2" s="39"/>
      <c r="H2" s="39"/>
      <c r="I2" s="39"/>
    </row>
    <row r="3" spans="1:10" ht="4.1500000000000004" customHeight="1" x14ac:dyDescent="0.25"/>
    <row r="4" spans="1:10" s="9" customFormat="1" ht="13.9" x14ac:dyDescent="0.25">
      <c r="A4" s="9" t="s">
        <v>21</v>
      </c>
      <c r="D4" s="13" t="s">
        <v>0</v>
      </c>
      <c r="E4" s="13" t="s">
        <v>67</v>
      </c>
      <c r="F4" s="38" t="s">
        <v>68</v>
      </c>
      <c r="G4" s="38"/>
      <c r="H4" s="13" t="s">
        <v>2</v>
      </c>
    </row>
    <row r="5" spans="1:10" ht="16.149999999999999" customHeight="1" x14ac:dyDescent="0.25">
      <c r="A5" s="6"/>
      <c r="B5" s="28" t="s">
        <v>66</v>
      </c>
      <c r="C5" s="6"/>
      <c r="D5" s="28">
        <v>750</v>
      </c>
      <c r="E5" s="6" t="s">
        <v>81</v>
      </c>
      <c r="F5" s="32">
        <v>100</v>
      </c>
      <c r="G5" s="8" t="s">
        <v>73</v>
      </c>
      <c r="H5" s="22">
        <f>D5*F5</f>
        <v>75000</v>
      </c>
      <c r="I5" s="6"/>
    </row>
    <row r="6" spans="1:10" ht="13.9" hidden="1" x14ac:dyDescent="0.25">
      <c r="A6" s="6"/>
      <c r="B6" s="6" t="s">
        <v>43</v>
      </c>
      <c r="C6" s="6"/>
      <c r="D6" s="6"/>
      <c r="E6" s="6"/>
      <c r="F6" s="7"/>
      <c r="G6" s="8"/>
      <c r="H6" s="7">
        <f>D6*F6</f>
        <v>0</v>
      </c>
      <c r="I6" s="6"/>
    </row>
    <row r="7" spans="1:10" s="9" customFormat="1" ht="13.9" x14ac:dyDescent="0.25">
      <c r="B7" s="9" t="s">
        <v>51</v>
      </c>
      <c r="H7" s="23">
        <f>SUM(H5:H6)</f>
        <v>75000</v>
      </c>
      <c r="I7" s="14" t="s">
        <v>78</v>
      </c>
    </row>
    <row r="8" spans="1:10" ht="9" customHeight="1" x14ac:dyDescent="0.25"/>
    <row r="9" spans="1:10" s="9" customFormat="1" ht="13.9" x14ac:dyDescent="0.25">
      <c r="A9" s="9" t="s">
        <v>96</v>
      </c>
    </row>
    <row r="10" spans="1:10" ht="5.45" customHeight="1" x14ac:dyDescent="0.25"/>
    <row r="11" spans="1:10" x14ac:dyDescent="0.25">
      <c r="B11" s="29" t="s">
        <v>18</v>
      </c>
      <c r="D11" s="30">
        <v>450</v>
      </c>
      <c r="E11" s="1" t="s">
        <v>79</v>
      </c>
      <c r="F11" s="33">
        <v>2.75</v>
      </c>
      <c r="G11" s="2" t="s">
        <v>71</v>
      </c>
      <c r="H11" s="3">
        <f t="shared" ref="H11:H29" si="0">D11*F11</f>
        <v>1237.5</v>
      </c>
    </row>
    <row r="12" spans="1:10" x14ac:dyDescent="0.25">
      <c r="B12" s="29" t="s">
        <v>69</v>
      </c>
      <c r="D12" s="30">
        <v>400</v>
      </c>
      <c r="E12" s="1" t="s">
        <v>80</v>
      </c>
      <c r="F12" s="33">
        <v>3</v>
      </c>
      <c r="G12" s="2" t="s">
        <v>72</v>
      </c>
      <c r="H12" s="3">
        <f t="shared" si="0"/>
        <v>1200</v>
      </c>
    </row>
    <row r="13" spans="1:10" x14ac:dyDescent="0.25">
      <c r="B13" s="29" t="s">
        <v>70</v>
      </c>
      <c r="D13" s="30">
        <f>D5</f>
        <v>750</v>
      </c>
      <c r="E13" s="1" t="s">
        <v>81</v>
      </c>
      <c r="F13" s="33">
        <v>5</v>
      </c>
      <c r="G13" s="2" t="s">
        <v>73</v>
      </c>
      <c r="H13" s="3">
        <f t="shared" si="0"/>
        <v>3750</v>
      </c>
    </row>
    <row r="14" spans="1:10" x14ac:dyDescent="0.25">
      <c r="B14" s="29" t="s">
        <v>74</v>
      </c>
      <c r="D14" s="30">
        <v>0.8</v>
      </c>
      <c r="E14" s="1" t="s">
        <v>75</v>
      </c>
      <c r="F14" s="33">
        <v>18</v>
      </c>
      <c r="G14" s="2" t="s">
        <v>61</v>
      </c>
      <c r="H14" s="3">
        <f>D14*D5*F14</f>
        <v>10800</v>
      </c>
    </row>
    <row r="15" spans="1:10" x14ac:dyDescent="0.25">
      <c r="B15" s="29" t="s">
        <v>76</v>
      </c>
      <c r="D15" s="30">
        <f>D5</f>
        <v>750</v>
      </c>
      <c r="E15" s="1" t="s">
        <v>81</v>
      </c>
      <c r="F15" s="33">
        <v>3</v>
      </c>
      <c r="G15" s="2" t="s">
        <v>73</v>
      </c>
      <c r="H15" s="3">
        <f t="shared" si="0"/>
        <v>2250</v>
      </c>
    </row>
    <row r="16" spans="1:10" x14ac:dyDescent="0.25">
      <c r="A16" s="6"/>
      <c r="B16" s="28" t="s">
        <v>36</v>
      </c>
      <c r="C16" s="31">
        <v>0.06</v>
      </c>
      <c r="D16" s="28">
        <v>6</v>
      </c>
      <c r="E16" s="6" t="s">
        <v>59</v>
      </c>
      <c r="F16" s="32">
        <f>SUM(H11:H15)</f>
        <v>19237.5</v>
      </c>
      <c r="G16" s="8" t="s">
        <v>78</v>
      </c>
      <c r="H16" s="22">
        <f>C16/12*F16*D16</f>
        <v>577.125</v>
      </c>
      <c r="I16" s="7"/>
      <c r="J16" s="5"/>
    </row>
    <row r="17" spans="1:9" s="9" customFormat="1" ht="13.9" x14ac:dyDescent="0.25">
      <c r="B17" s="9" t="s">
        <v>82</v>
      </c>
      <c r="H17" s="23">
        <f>ROUND(SUM(H11:H16),2)</f>
        <v>19814.63</v>
      </c>
      <c r="I17" s="14" t="s">
        <v>78</v>
      </c>
    </row>
    <row r="18" spans="1:9" s="9" customFormat="1" ht="13.9" x14ac:dyDescent="0.25">
      <c r="B18" s="9" t="s">
        <v>97</v>
      </c>
      <c r="H18" s="24">
        <f>H5-H17</f>
        <v>55185.369999999995</v>
      </c>
      <c r="I18" s="14" t="s">
        <v>78</v>
      </c>
    </row>
    <row r="19" spans="1:9" s="9" customFormat="1" ht="13.9" x14ac:dyDescent="0.25">
      <c r="B19" s="11" t="s">
        <v>83</v>
      </c>
      <c r="H19" s="25">
        <f>H17/F5</f>
        <v>198.1463</v>
      </c>
      <c r="I19" s="9" t="str">
        <f>E5</f>
        <v>lawns/year</v>
      </c>
    </row>
    <row r="20" spans="1:9" s="9" customFormat="1" ht="13.9" x14ac:dyDescent="0.25">
      <c r="B20" s="11" t="s">
        <v>84</v>
      </c>
      <c r="H20" s="24">
        <f>H17/D5</f>
        <v>26.419506666666667</v>
      </c>
      <c r="I20" s="9" t="str">
        <f>G5</f>
        <v>/lawn</v>
      </c>
    </row>
    <row r="21" spans="1:9" ht="4.1500000000000004" customHeight="1" x14ac:dyDescent="0.25">
      <c r="H21" s="3"/>
    </row>
    <row r="22" spans="1:9" s="9" customFormat="1" ht="13.9" x14ac:dyDescent="0.25">
      <c r="A22" s="9" t="s">
        <v>85</v>
      </c>
      <c r="H22" s="10"/>
    </row>
    <row r="23" spans="1:9" x14ac:dyDescent="0.25">
      <c r="B23" s="30" t="s">
        <v>90</v>
      </c>
      <c r="D23" s="30">
        <v>1</v>
      </c>
      <c r="E23" s="1" t="s">
        <v>77</v>
      </c>
      <c r="F23" s="34">
        <v>1000</v>
      </c>
      <c r="G23" s="2" t="s">
        <v>78</v>
      </c>
      <c r="H23" s="3">
        <f t="shared" si="0"/>
        <v>1000</v>
      </c>
    </row>
    <row r="24" spans="1:9" x14ac:dyDescent="0.25">
      <c r="B24" s="30" t="s">
        <v>92</v>
      </c>
      <c r="D24" s="30">
        <v>1</v>
      </c>
      <c r="E24" s="1" t="s">
        <v>77</v>
      </c>
      <c r="F24" s="34">
        <v>800</v>
      </c>
      <c r="G24" s="2" t="s">
        <v>78</v>
      </c>
      <c r="H24" s="3">
        <f t="shared" si="0"/>
        <v>800</v>
      </c>
    </row>
    <row r="25" spans="1:9" x14ac:dyDescent="0.25">
      <c r="B25" s="30" t="s">
        <v>89</v>
      </c>
      <c r="D25" s="30">
        <v>1</v>
      </c>
      <c r="E25" s="1" t="s">
        <v>77</v>
      </c>
      <c r="F25" s="34">
        <v>5000</v>
      </c>
      <c r="G25" s="2" t="s">
        <v>78</v>
      </c>
      <c r="H25" s="3">
        <f t="shared" si="0"/>
        <v>5000</v>
      </c>
    </row>
    <row r="26" spans="1:9" x14ac:dyDescent="0.25">
      <c r="B26" s="30" t="s">
        <v>86</v>
      </c>
      <c r="D26" s="30">
        <v>1</v>
      </c>
      <c r="E26" s="1" t="s">
        <v>77</v>
      </c>
      <c r="F26" s="34">
        <v>1500</v>
      </c>
      <c r="G26" s="2" t="s">
        <v>78</v>
      </c>
      <c r="H26" s="3">
        <f t="shared" si="0"/>
        <v>1500</v>
      </c>
    </row>
    <row r="27" spans="1:9" x14ac:dyDescent="0.25">
      <c r="B27" s="30" t="s">
        <v>87</v>
      </c>
      <c r="D27" s="30">
        <v>1</v>
      </c>
      <c r="E27" s="1" t="s">
        <v>77</v>
      </c>
      <c r="F27" s="34">
        <v>1200</v>
      </c>
      <c r="G27" s="2" t="s">
        <v>78</v>
      </c>
      <c r="H27" s="3">
        <f t="shared" si="0"/>
        <v>1200</v>
      </c>
    </row>
    <row r="28" spans="1:9" x14ac:dyDescent="0.25">
      <c r="B28" s="30" t="s">
        <v>88</v>
      </c>
      <c r="D28" s="30">
        <v>1</v>
      </c>
      <c r="E28" s="1" t="s">
        <v>77</v>
      </c>
      <c r="F28" s="34">
        <v>7000</v>
      </c>
      <c r="G28" s="2" t="s">
        <v>78</v>
      </c>
      <c r="H28" s="3">
        <f t="shared" si="0"/>
        <v>7000</v>
      </c>
    </row>
    <row r="29" spans="1:9" x14ac:dyDescent="0.25">
      <c r="A29" s="6"/>
      <c r="B29" s="28" t="s">
        <v>93</v>
      </c>
      <c r="C29" s="6"/>
      <c r="D29" s="28">
        <v>1</v>
      </c>
      <c r="E29" s="6" t="s">
        <v>94</v>
      </c>
      <c r="F29" s="35">
        <v>25000</v>
      </c>
      <c r="G29" s="8" t="s">
        <v>78</v>
      </c>
      <c r="H29" s="7">
        <f t="shared" si="0"/>
        <v>25000</v>
      </c>
      <c r="I29" s="6"/>
    </row>
    <row r="30" spans="1:9" s="9" customFormat="1" ht="13.9" x14ac:dyDescent="0.25">
      <c r="B30" s="9" t="s">
        <v>91</v>
      </c>
      <c r="H30" s="10">
        <f>SUM(H23:H29)</f>
        <v>41500</v>
      </c>
      <c r="I30" s="14" t="s">
        <v>78</v>
      </c>
    </row>
    <row r="31" spans="1:9" s="9" customFormat="1" ht="3" customHeight="1" x14ac:dyDescent="0.25">
      <c r="H31" s="10"/>
    </row>
    <row r="32" spans="1:9" s="9" customFormat="1" ht="13.9" x14ac:dyDescent="0.25">
      <c r="B32" s="9" t="s">
        <v>45</v>
      </c>
      <c r="H32" s="24">
        <f>ROUND(H17+H30,2)</f>
        <v>61314.63</v>
      </c>
      <c r="I32" s="14" t="s">
        <v>78</v>
      </c>
    </row>
    <row r="33" spans="2:9" s="9" customFormat="1" ht="6" customHeight="1" x14ac:dyDescent="0.25">
      <c r="H33" s="26"/>
    </row>
    <row r="34" spans="2:9" s="9" customFormat="1" ht="13.9" x14ac:dyDescent="0.25">
      <c r="B34" s="9" t="s">
        <v>46</v>
      </c>
      <c r="H34" s="27">
        <f>H5-H32</f>
        <v>13685.370000000003</v>
      </c>
      <c r="I34" s="14" t="s">
        <v>78</v>
      </c>
    </row>
    <row r="35" spans="2:9" s="9" customFormat="1" ht="14.25" x14ac:dyDescent="0.2">
      <c r="B35" s="9" t="s">
        <v>50</v>
      </c>
      <c r="H35" s="25">
        <f>H32/F5</f>
        <v>613.1463</v>
      </c>
      <c r="I35" s="9" t="str">
        <f>E5</f>
        <v>lawns/year</v>
      </c>
    </row>
    <row r="36" spans="2:9" s="9" customFormat="1" ht="14.25" x14ac:dyDescent="0.2">
      <c r="B36" s="9" t="s">
        <v>49</v>
      </c>
      <c r="H36" s="24">
        <f>H32/D5</f>
        <v>81.752839999999992</v>
      </c>
      <c r="I36" s="9" t="str">
        <f>G5</f>
        <v>/lawn</v>
      </c>
    </row>
  </sheetData>
  <customSheetViews>
    <customSheetView guid="{3D54E0C6-9F58-4540-B535-22222D8A7E5D}" showGridLines="0" hiddenRows="1">
      <selection sqref="A1:I36"/>
      <pageMargins left="0.5" right="0.5" top="0.75" bottom="0.75" header="0.3" footer="0.3"/>
      <printOptions horizontalCentered="1" verticalCentered="1"/>
      <pageSetup orientation="portrait" horizontalDpi="4294967293" verticalDpi="4294967293" r:id="rId1"/>
    </customSheetView>
  </customSheetViews>
  <mergeCells count="3">
    <mergeCell ref="F4:G4"/>
    <mergeCell ref="A2:I2"/>
    <mergeCell ref="A1:I1"/>
  </mergeCells>
  <printOptions horizontalCentered="1" verticalCentered="1"/>
  <pageMargins left="0.5" right="0.5" top="0.75" bottom="0.75" header="0.3" footer="0.3"/>
  <pageSetup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topLeftCell="A5" zoomScaleNormal="100" workbookViewId="0">
      <selection activeCell="E54" sqref="E54:E55"/>
    </sheetView>
  </sheetViews>
  <sheetFormatPr defaultColWidth="8.85546875" defaultRowHeight="15" x14ac:dyDescent="0.25"/>
  <cols>
    <col min="1" max="1" width="2.28515625" style="1" customWidth="1"/>
    <col min="2" max="2" width="29.7109375" style="1" customWidth="1"/>
    <col min="3" max="3" width="7" style="1" customWidth="1"/>
    <col min="4" max="4" width="8.42578125" style="1" customWidth="1"/>
    <col min="5" max="5" width="9.7109375" style="1" bestFit="1" customWidth="1"/>
    <col min="6" max="6" width="10.85546875" style="1" bestFit="1" customWidth="1"/>
    <col min="7" max="7" width="6.5703125" style="1" bestFit="1" customWidth="1"/>
    <col min="8" max="8" width="9.7109375" style="1" bestFit="1" customWidth="1"/>
    <col min="9" max="9" width="11.42578125" style="1" bestFit="1" customWidth="1"/>
    <col min="10" max="10" width="9" style="1" bestFit="1" customWidth="1"/>
    <col min="11" max="16384" width="8.85546875" style="1"/>
  </cols>
  <sheetData>
    <row r="1" spans="1:9" ht="17.45" x14ac:dyDescent="0.3">
      <c r="A1" s="40" t="s">
        <v>98</v>
      </c>
      <c r="B1" s="40"/>
      <c r="C1" s="40"/>
      <c r="D1" s="40"/>
      <c r="E1" s="40"/>
      <c r="F1" s="40"/>
      <c r="G1" s="40"/>
      <c r="H1" s="40"/>
    </row>
    <row r="2" spans="1:9" x14ac:dyDescent="0.25">
      <c r="C2" s="36">
        <v>25</v>
      </c>
      <c r="D2" s="1" t="s">
        <v>22</v>
      </c>
    </row>
    <row r="3" spans="1:9" ht="4.1500000000000004" customHeight="1" x14ac:dyDescent="0.25"/>
    <row r="4" spans="1:9" s="9" customFormat="1" ht="13.9" x14ac:dyDescent="0.25">
      <c r="A4" s="9" t="s">
        <v>21</v>
      </c>
      <c r="D4" s="12" t="s">
        <v>0</v>
      </c>
      <c r="E4" s="12" t="s">
        <v>55</v>
      </c>
      <c r="F4" s="38" t="s">
        <v>1</v>
      </c>
      <c r="G4" s="38"/>
      <c r="H4" s="12" t="s">
        <v>2</v>
      </c>
    </row>
    <row r="5" spans="1:9" x14ac:dyDescent="0.25">
      <c r="B5" s="1" t="s">
        <v>3</v>
      </c>
      <c r="D5" s="36">
        <v>500</v>
      </c>
      <c r="E5" s="1" t="s">
        <v>4</v>
      </c>
      <c r="F5" s="37">
        <v>10</v>
      </c>
      <c r="G5" s="2" t="s">
        <v>20</v>
      </c>
      <c r="H5" s="16">
        <f>D5*F5</f>
        <v>5000</v>
      </c>
    </row>
    <row r="6" spans="1:9" ht="13.9" x14ac:dyDescent="0.25">
      <c r="A6" s="6"/>
      <c r="B6" s="6" t="s">
        <v>43</v>
      </c>
      <c r="C6" s="6"/>
      <c r="D6" s="6"/>
      <c r="E6" s="6"/>
      <c r="F6" s="7"/>
      <c r="G6" s="8"/>
      <c r="H6" s="7">
        <f>D6*F6</f>
        <v>0</v>
      </c>
      <c r="I6" s="6"/>
    </row>
    <row r="7" spans="1:9" s="9" customFormat="1" ht="13.9" x14ac:dyDescent="0.25">
      <c r="B7" s="9" t="s">
        <v>51</v>
      </c>
      <c r="H7" s="17">
        <f>SUM(H5:H6)</f>
        <v>5000</v>
      </c>
      <c r="I7" s="14" t="s">
        <v>57</v>
      </c>
    </row>
    <row r="8" spans="1:9" ht="4.9000000000000004" customHeight="1" x14ac:dyDescent="0.25"/>
    <row r="9" spans="1:9" s="9" customFormat="1" ht="13.9" x14ac:dyDescent="0.25">
      <c r="A9" s="9" t="s">
        <v>23</v>
      </c>
    </row>
    <row r="10" spans="1:9" ht="13.9" x14ac:dyDescent="0.25">
      <c r="B10" s="1" t="s">
        <v>6</v>
      </c>
    </row>
    <row r="11" spans="1:9" x14ac:dyDescent="0.25">
      <c r="B11" s="4" t="s">
        <v>7</v>
      </c>
      <c r="D11" s="30">
        <v>80</v>
      </c>
      <c r="E11" s="1" t="s">
        <v>52</v>
      </c>
      <c r="F11" s="33">
        <v>0.45</v>
      </c>
      <c r="G11" s="1" t="s">
        <v>53</v>
      </c>
      <c r="H11" s="16">
        <f t="shared" ref="H11:H44" si="0">D11*F11</f>
        <v>36</v>
      </c>
    </row>
    <row r="12" spans="1:9" x14ac:dyDescent="0.25">
      <c r="B12" s="4" t="s">
        <v>8</v>
      </c>
      <c r="D12" s="30">
        <v>100</v>
      </c>
      <c r="E12" s="1" t="s">
        <v>52</v>
      </c>
      <c r="F12" s="33">
        <v>0.32</v>
      </c>
      <c r="G12" s="1" t="s">
        <v>53</v>
      </c>
      <c r="H12" s="3">
        <f t="shared" si="0"/>
        <v>32</v>
      </c>
    </row>
    <row r="13" spans="1:9" x14ac:dyDescent="0.25">
      <c r="B13" s="4" t="s">
        <v>9</v>
      </c>
      <c r="D13" s="30">
        <v>150</v>
      </c>
      <c r="E13" s="1" t="s">
        <v>52</v>
      </c>
      <c r="F13" s="33">
        <v>0.3</v>
      </c>
      <c r="G13" s="1" t="s">
        <v>53</v>
      </c>
      <c r="H13" s="3">
        <f t="shared" si="0"/>
        <v>45</v>
      </c>
    </row>
    <row r="14" spans="1:9" x14ac:dyDescent="0.25">
      <c r="B14" s="4" t="s">
        <v>24</v>
      </c>
      <c r="D14" s="30">
        <v>0.5</v>
      </c>
      <c r="E14" s="1" t="s">
        <v>54</v>
      </c>
      <c r="F14" s="33">
        <v>30</v>
      </c>
      <c r="G14" s="1" t="s">
        <v>56</v>
      </c>
      <c r="H14" s="3">
        <f t="shared" si="0"/>
        <v>15</v>
      </c>
    </row>
    <row r="15" spans="1:9" x14ac:dyDescent="0.25">
      <c r="B15" s="4" t="s">
        <v>25</v>
      </c>
      <c r="D15" s="30">
        <v>1</v>
      </c>
      <c r="E15" s="1" t="s">
        <v>5</v>
      </c>
      <c r="F15" s="33">
        <v>21</v>
      </c>
      <c r="G15" s="1" t="s">
        <v>57</v>
      </c>
      <c r="H15" s="3">
        <f t="shared" si="0"/>
        <v>21</v>
      </c>
    </row>
    <row r="16" spans="1:9" x14ac:dyDescent="0.25">
      <c r="B16" s="1" t="s">
        <v>26</v>
      </c>
      <c r="D16" s="30">
        <v>8</v>
      </c>
      <c r="E16" s="1" t="s">
        <v>58</v>
      </c>
      <c r="F16" s="33">
        <v>10</v>
      </c>
      <c r="G16" s="1" t="s">
        <v>60</v>
      </c>
      <c r="H16" s="3">
        <f t="shared" si="0"/>
        <v>80</v>
      </c>
    </row>
    <row r="17" spans="2:8" x14ac:dyDescent="0.25">
      <c r="B17" s="1" t="s">
        <v>10</v>
      </c>
      <c r="D17" s="30">
        <v>1</v>
      </c>
      <c r="E17" s="1" t="s">
        <v>5</v>
      </c>
      <c r="F17" s="33">
        <v>95</v>
      </c>
      <c r="G17" s="1" t="s">
        <v>57</v>
      </c>
      <c r="H17" s="3">
        <f t="shared" si="0"/>
        <v>95</v>
      </c>
    </row>
    <row r="18" spans="2:8" x14ac:dyDescent="0.25">
      <c r="B18" s="1" t="s">
        <v>11</v>
      </c>
      <c r="D18" s="30">
        <v>1</v>
      </c>
      <c r="E18" s="1" t="s">
        <v>5</v>
      </c>
      <c r="F18" s="33">
        <v>500</v>
      </c>
      <c r="G18" s="1" t="s">
        <v>57</v>
      </c>
      <c r="H18" s="3">
        <f t="shared" si="0"/>
        <v>500</v>
      </c>
    </row>
    <row r="19" spans="2:8" x14ac:dyDescent="0.25">
      <c r="B19" s="1" t="s">
        <v>12</v>
      </c>
      <c r="D19" s="30">
        <v>1</v>
      </c>
      <c r="E19" s="1" t="s">
        <v>5</v>
      </c>
      <c r="F19" s="33">
        <v>207</v>
      </c>
      <c r="G19" s="1" t="s">
        <v>57</v>
      </c>
      <c r="H19" s="3">
        <f t="shared" si="0"/>
        <v>207</v>
      </c>
    </row>
    <row r="20" spans="2:8" x14ac:dyDescent="0.25">
      <c r="B20" s="1" t="s">
        <v>27</v>
      </c>
      <c r="D20" s="30">
        <v>1</v>
      </c>
      <c r="E20" s="1" t="s">
        <v>5</v>
      </c>
      <c r="F20" s="33">
        <v>53</v>
      </c>
      <c r="G20" s="1" t="s">
        <v>57</v>
      </c>
      <c r="H20" s="3">
        <f t="shared" si="0"/>
        <v>53</v>
      </c>
    </row>
    <row r="21" spans="2:8" x14ac:dyDescent="0.25">
      <c r="B21" s="4" t="s">
        <v>28</v>
      </c>
      <c r="D21" s="30">
        <v>1</v>
      </c>
      <c r="E21" s="1" t="s">
        <v>5</v>
      </c>
      <c r="F21" s="33">
        <v>70</v>
      </c>
      <c r="G21" s="1" t="s">
        <v>57</v>
      </c>
      <c r="H21" s="3">
        <f t="shared" si="0"/>
        <v>70</v>
      </c>
    </row>
    <row r="22" spans="2:8" x14ac:dyDescent="0.25">
      <c r="B22" s="4" t="s">
        <v>29</v>
      </c>
      <c r="D22" s="30">
        <v>1</v>
      </c>
      <c r="E22" s="1" t="s">
        <v>5</v>
      </c>
      <c r="F22" s="33">
        <v>300</v>
      </c>
      <c r="G22" s="1" t="s">
        <v>57</v>
      </c>
      <c r="H22" s="3">
        <f t="shared" si="0"/>
        <v>300</v>
      </c>
    </row>
    <row r="23" spans="2:8" x14ac:dyDescent="0.25">
      <c r="B23" s="4" t="s">
        <v>30</v>
      </c>
      <c r="D23" s="30">
        <v>1</v>
      </c>
      <c r="E23" s="1" t="s">
        <v>5</v>
      </c>
      <c r="F23" s="33">
        <v>150</v>
      </c>
      <c r="G23" s="1" t="s">
        <v>57</v>
      </c>
      <c r="H23" s="3">
        <f t="shared" si="0"/>
        <v>150</v>
      </c>
    </row>
    <row r="24" spans="2:8" x14ac:dyDescent="0.25">
      <c r="B24" s="4" t="s">
        <v>31</v>
      </c>
      <c r="D24" s="30">
        <v>5000</v>
      </c>
      <c r="E24" s="15" t="s">
        <v>5</v>
      </c>
      <c r="F24" s="33">
        <v>100</v>
      </c>
      <c r="G24" s="1" t="s">
        <v>64</v>
      </c>
      <c r="H24" s="3">
        <f>D24*F24/1000</f>
        <v>500</v>
      </c>
    </row>
    <row r="25" spans="2:8" x14ac:dyDescent="0.25">
      <c r="B25" s="4" t="s">
        <v>13</v>
      </c>
      <c r="D25" s="30">
        <v>2500</v>
      </c>
      <c r="E25" s="15" t="s">
        <v>5</v>
      </c>
      <c r="F25" s="33">
        <v>100</v>
      </c>
      <c r="G25" s="1" t="s">
        <v>64</v>
      </c>
      <c r="H25" s="3">
        <f>D25*F25/1000</f>
        <v>250</v>
      </c>
    </row>
    <row r="26" spans="2:8" x14ac:dyDescent="0.25">
      <c r="B26" s="1" t="s">
        <v>14</v>
      </c>
      <c r="F26" s="33"/>
      <c r="H26" s="3"/>
    </row>
    <row r="27" spans="2:8" x14ac:dyDescent="0.25">
      <c r="B27" s="4" t="s">
        <v>15</v>
      </c>
      <c r="D27" s="30">
        <v>1</v>
      </c>
      <c r="E27" s="1" t="s">
        <v>5</v>
      </c>
      <c r="F27" s="33">
        <v>90</v>
      </c>
      <c r="G27" s="1" t="s">
        <v>57</v>
      </c>
      <c r="H27" s="3">
        <f t="shared" si="0"/>
        <v>90</v>
      </c>
    </row>
    <row r="28" spans="2:8" x14ac:dyDescent="0.25">
      <c r="B28" s="4" t="s">
        <v>32</v>
      </c>
      <c r="D28" s="30">
        <v>16</v>
      </c>
      <c r="E28" s="1" t="s">
        <v>16</v>
      </c>
      <c r="F28" s="33">
        <v>8.5</v>
      </c>
      <c r="G28" s="1" t="s">
        <v>61</v>
      </c>
      <c r="H28" s="3">
        <f t="shared" si="0"/>
        <v>136</v>
      </c>
    </row>
    <row r="29" spans="2:8" x14ac:dyDescent="0.25">
      <c r="B29" s="4" t="s">
        <v>33</v>
      </c>
      <c r="D29" s="30">
        <v>1</v>
      </c>
      <c r="E29" s="1" t="s">
        <v>5</v>
      </c>
      <c r="F29" s="33">
        <v>50</v>
      </c>
      <c r="G29" s="1" t="s">
        <v>57</v>
      </c>
      <c r="H29" s="3">
        <f t="shared" si="0"/>
        <v>50</v>
      </c>
    </row>
    <row r="30" spans="2:8" x14ac:dyDescent="0.25">
      <c r="B30" s="4" t="s">
        <v>17</v>
      </c>
      <c r="D30" s="30">
        <v>1</v>
      </c>
      <c r="E30" s="1" t="s">
        <v>5</v>
      </c>
      <c r="F30" s="33">
        <v>800</v>
      </c>
      <c r="G30" s="1" t="s">
        <v>57</v>
      </c>
      <c r="H30" s="3">
        <f t="shared" si="0"/>
        <v>800</v>
      </c>
    </row>
    <row r="31" spans="2:8" x14ac:dyDescent="0.25">
      <c r="B31" s="4" t="s">
        <v>34</v>
      </c>
      <c r="D31" s="30">
        <v>1</v>
      </c>
      <c r="E31" s="1" t="s">
        <v>5</v>
      </c>
      <c r="F31" s="33">
        <v>17</v>
      </c>
      <c r="G31" s="1" t="s">
        <v>57</v>
      </c>
      <c r="H31" s="3">
        <f t="shared" si="0"/>
        <v>17</v>
      </c>
    </row>
    <row r="32" spans="2:8" x14ac:dyDescent="0.25">
      <c r="B32" s="1" t="s">
        <v>35</v>
      </c>
      <c r="D32" s="30">
        <f>D5</f>
        <v>500</v>
      </c>
      <c r="E32" s="1" t="s">
        <v>4</v>
      </c>
      <c r="F32" s="33">
        <v>1.5</v>
      </c>
      <c r="G32" s="1" t="s">
        <v>20</v>
      </c>
      <c r="H32" s="3">
        <f t="shared" si="0"/>
        <v>750</v>
      </c>
    </row>
    <row r="33" spans="1:10" x14ac:dyDescent="0.25">
      <c r="B33" s="1" t="s">
        <v>18</v>
      </c>
      <c r="D33" s="30">
        <v>15</v>
      </c>
      <c r="E33" s="1" t="s">
        <v>19</v>
      </c>
      <c r="F33" s="33">
        <v>2.2000000000000002</v>
      </c>
      <c r="G33" s="1" t="s">
        <v>62</v>
      </c>
      <c r="H33" s="3">
        <f t="shared" si="0"/>
        <v>33</v>
      </c>
    </row>
    <row r="34" spans="1:10" x14ac:dyDescent="0.25">
      <c r="B34" s="1" t="s">
        <v>63</v>
      </c>
      <c r="D34" s="30">
        <v>1</v>
      </c>
      <c r="E34" s="1" t="s">
        <v>5</v>
      </c>
      <c r="F34" s="33">
        <v>9</v>
      </c>
      <c r="G34" s="1" t="s">
        <v>57</v>
      </c>
      <c r="H34" s="3">
        <f t="shared" si="0"/>
        <v>9</v>
      </c>
    </row>
    <row r="35" spans="1:10" x14ac:dyDescent="0.25">
      <c r="A35" s="6"/>
      <c r="B35" s="6" t="s">
        <v>36</v>
      </c>
      <c r="C35" s="31">
        <v>0.06</v>
      </c>
      <c r="D35" s="28">
        <v>3</v>
      </c>
      <c r="E35" s="6" t="s">
        <v>59</v>
      </c>
      <c r="F35" s="32">
        <f>SUM(H11:H34)</f>
        <v>4239</v>
      </c>
      <c r="G35" s="8" t="s">
        <v>57</v>
      </c>
      <c r="H35" s="16">
        <f>C35/12*F35*D35</f>
        <v>63.585000000000001</v>
      </c>
      <c r="I35" s="7"/>
      <c r="J35" s="5"/>
    </row>
    <row r="36" spans="1:10" s="9" customFormat="1" ht="13.9" x14ac:dyDescent="0.25">
      <c r="B36" s="9" t="s">
        <v>37</v>
      </c>
      <c r="H36" s="17">
        <f>ROUND(SUM(H11:H35),2)</f>
        <v>4302.59</v>
      </c>
      <c r="I36" s="14" t="s">
        <v>57</v>
      </c>
    </row>
    <row r="37" spans="1:10" s="9" customFormat="1" ht="13.9" x14ac:dyDescent="0.25">
      <c r="B37" s="9" t="s">
        <v>38</v>
      </c>
      <c r="H37" s="17">
        <f>H5-H36</f>
        <v>697.40999999999985</v>
      </c>
      <c r="I37" s="14" t="s">
        <v>57</v>
      </c>
    </row>
    <row r="38" spans="1:10" s="9" customFormat="1" ht="0.6" customHeight="1" x14ac:dyDescent="0.25">
      <c r="B38" s="11" t="s">
        <v>48</v>
      </c>
      <c r="H38" s="19">
        <f>H36/F5</f>
        <v>430.25900000000001</v>
      </c>
      <c r="I38" s="9" t="str">
        <f>E5&amp;"/acre"</f>
        <v>cartons/acre</v>
      </c>
    </row>
    <row r="39" spans="1:10" s="9" customFormat="1" ht="13.9" hidden="1" x14ac:dyDescent="0.25">
      <c r="B39" s="11" t="s">
        <v>47</v>
      </c>
      <c r="H39" s="17">
        <f>H36/D5</f>
        <v>8.6051800000000007</v>
      </c>
      <c r="I39" s="9" t="str">
        <f>G5</f>
        <v>/carton</v>
      </c>
    </row>
    <row r="40" spans="1:10" ht="4.1500000000000004" customHeight="1" x14ac:dyDescent="0.25">
      <c r="H40" s="3"/>
    </row>
    <row r="41" spans="1:10" s="9" customFormat="1" ht="13.9" x14ac:dyDescent="0.25">
      <c r="A41" s="9" t="s">
        <v>39</v>
      </c>
      <c r="H41" s="10"/>
    </row>
    <row r="42" spans="1:10" x14ac:dyDescent="0.25">
      <c r="B42" s="1" t="s">
        <v>40</v>
      </c>
      <c r="D42" s="30">
        <v>1</v>
      </c>
      <c r="E42" s="1" t="s">
        <v>5</v>
      </c>
      <c r="F42" s="34">
        <v>125</v>
      </c>
      <c r="G42" s="1" t="s">
        <v>57</v>
      </c>
      <c r="H42" s="3">
        <f t="shared" si="0"/>
        <v>125</v>
      </c>
    </row>
    <row r="43" spans="1:10" x14ac:dyDescent="0.25">
      <c r="B43" s="1" t="s">
        <v>41</v>
      </c>
      <c r="D43" s="30">
        <v>1</v>
      </c>
      <c r="E43" s="1" t="s">
        <v>5</v>
      </c>
      <c r="F43" s="34">
        <v>500</v>
      </c>
      <c r="G43" s="1" t="s">
        <v>57</v>
      </c>
      <c r="H43" s="3">
        <f t="shared" si="0"/>
        <v>500</v>
      </c>
    </row>
    <row r="44" spans="1:10" x14ac:dyDescent="0.25">
      <c r="A44" s="6"/>
      <c r="B44" s="6" t="s">
        <v>42</v>
      </c>
      <c r="C44" s="6"/>
      <c r="D44" s="28">
        <v>1</v>
      </c>
      <c r="E44" s="6" t="s">
        <v>5</v>
      </c>
      <c r="F44" s="35">
        <v>150</v>
      </c>
      <c r="G44" s="6" t="s">
        <v>57</v>
      </c>
      <c r="H44" s="7">
        <f t="shared" si="0"/>
        <v>150</v>
      </c>
      <c r="I44" s="6"/>
    </row>
    <row r="45" spans="1:10" s="9" customFormat="1" ht="13.9" x14ac:dyDescent="0.25">
      <c r="B45" s="9" t="s">
        <v>44</v>
      </c>
      <c r="H45" s="10">
        <f>SUM(H42:H44)</f>
        <v>775</v>
      </c>
      <c r="I45" s="14" t="s">
        <v>57</v>
      </c>
    </row>
    <row r="46" spans="1:10" s="9" customFormat="1" ht="3" customHeight="1" x14ac:dyDescent="0.25">
      <c r="H46" s="10"/>
    </row>
    <row r="47" spans="1:10" s="9" customFormat="1" ht="13.9" x14ac:dyDescent="0.25">
      <c r="B47" s="9" t="s">
        <v>45</v>
      </c>
      <c r="H47" s="18">
        <f>ROUND(H36+H45,2)</f>
        <v>5077.59</v>
      </c>
      <c r="I47" s="14" t="s">
        <v>57</v>
      </c>
    </row>
    <row r="48" spans="1:10" s="9" customFormat="1" ht="6" customHeight="1" x14ac:dyDescent="0.25">
      <c r="H48" s="20"/>
    </row>
    <row r="49" spans="2:9" s="9" customFormat="1" ht="13.9" x14ac:dyDescent="0.25">
      <c r="B49" s="9" t="s">
        <v>46</v>
      </c>
      <c r="H49" s="21">
        <f>H5-H47</f>
        <v>-77.590000000000146</v>
      </c>
      <c r="I49" s="14" t="s">
        <v>57</v>
      </c>
    </row>
    <row r="50" spans="2:9" s="9" customFormat="1" ht="13.9" hidden="1" x14ac:dyDescent="0.25">
      <c r="B50" s="9" t="s">
        <v>50</v>
      </c>
      <c r="H50" s="19">
        <f>H47/F5</f>
        <v>507.75900000000001</v>
      </c>
      <c r="I50" s="9" t="str">
        <f>E5&amp;"/acre"</f>
        <v>cartons/acre</v>
      </c>
    </row>
    <row r="51" spans="2:9" s="9" customFormat="1" ht="13.9" hidden="1" x14ac:dyDescent="0.25">
      <c r="B51" s="9" t="s">
        <v>49</v>
      </c>
      <c r="H51" s="18">
        <f>H47/D5</f>
        <v>10.15518</v>
      </c>
      <c r="I51" s="9" t="str">
        <f>G5</f>
        <v>/carton</v>
      </c>
    </row>
  </sheetData>
  <customSheetViews>
    <customSheetView guid="{3D54E0C6-9F58-4540-B535-22222D8A7E5D}" showGridLines="0" hiddenRows="1">
      <selection activeCell="N17" sqref="N17"/>
      <pageMargins left="0.5" right="0.5" top="0.75" bottom="0.75" header="0.3" footer="0.3"/>
      <printOptions horizontalCentered="1" verticalCentered="1"/>
      <pageSetup orientation="portrait" horizontalDpi="4294967293" verticalDpi="4294967293" r:id="rId1"/>
    </customSheetView>
  </customSheetViews>
  <mergeCells count="2">
    <mergeCell ref="A1:H1"/>
    <mergeCell ref="F4:G4"/>
  </mergeCells>
  <printOptions horizontalCentered="1" verticalCentered="1"/>
  <pageMargins left="0.5" right="0.5" top="0.75" bottom="0.75" header="0.3" footer="0.3"/>
  <pageSetup orientation="portrait" horizontalDpi="4294967293" vertic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3" sqref="M13"/>
    </sheetView>
  </sheetViews>
  <sheetFormatPr defaultRowHeight="15" x14ac:dyDescent="0.25"/>
  <sheetData/>
  <customSheetViews>
    <customSheetView guid="{3D54E0C6-9F58-4540-B535-22222D8A7E5D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Lawn Care Example</vt:lpstr>
      <vt:lpstr>In-class Exercise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Scyphers, Sarah</cp:lastModifiedBy>
  <cp:lastPrinted>2015-07-20T15:56:47Z</cp:lastPrinted>
  <dcterms:created xsi:type="dcterms:W3CDTF">2015-04-21T15:26:26Z</dcterms:created>
  <dcterms:modified xsi:type="dcterms:W3CDTF">2022-05-26T20:09:04Z</dcterms:modified>
</cp:coreProperties>
</file>