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1925" windowHeight="5715" activeTab="2"/>
  </bookViews>
  <sheets>
    <sheet name="FV Calculator" sheetId="4" r:id="rId1"/>
    <sheet name="PV Calculator" sheetId="1" r:id="rId2"/>
    <sheet name="Loan Calculator" sheetId="2" r:id="rId3"/>
    <sheet name="Loan Amortization" sheetId="9" state="hidden" r:id="rId4"/>
    <sheet name="Stream of Cash Flows" sheetId="3" state="hidden" r:id="rId5"/>
    <sheet name="Payments Needed" sheetId="5" state="hidden" r:id="rId6"/>
    <sheet name="Years Needed" sheetId="6" state="hidden" r:id="rId7"/>
    <sheet name="FV of CGA" sheetId="7" state="hidden" r:id="rId8"/>
    <sheet name="PV of CGA" sheetId="8" state="hidden" r:id="rId9"/>
  </sheets>
  <calcPr calcId="145621"/>
</workbook>
</file>

<file path=xl/calcChain.xml><?xml version="1.0" encoding="utf-8"?>
<calcChain xmlns="http://schemas.openxmlformats.org/spreadsheetml/2006/main">
  <c r="D7" i="3" l="1"/>
  <c r="C8" i="3"/>
  <c r="C9" i="3"/>
  <c r="C10" i="3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l="1"/>
  <c r="C22" i="3" s="1"/>
  <c r="I3" i="9" l="1"/>
  <c r="I9" i="9"/>
  <c r="I5" i="9"/>
  <c r="G10" i="9"/>
  <c r="I10" i="9" s="1"/>
  <c r="I8" i="9" l="1"/>
  <c r="A27" i="9"/>
  <c r="C12" i="9"/>
  <c r="D8" i="9"/>
  <c r="I4" i="9" s="1"/>
  <c r="A14" i="9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13" i="9"/>
  <c r="B12" i="9"/>
  <c r="I6" i="9" l="1"/>
  <c r="I7" i="9" s="1"/>
  <c r="G4" i="9"/>
  <c r="G5" i="9" s="1"/>
  <c r="G6" i="9" s="1"/>
  <c r="G7" i="9" s="1"/>
  <c r="D12" i="9"/>
  <c r="E12" i="9" s="1"/>
  <c r="B13" i="9" s="1"/>
  <c r="C13" i="9" s="1"/>
  <c r="D20" i="8"/>
  <c r="D21" i="8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19" i="8"/>
  <c r="D32" i="7"/>
  <c r="D20" i="7"/>
  <c r="D21" i="7"/>
  <c r="D22" i="7"/>
  <c r="D23" i="7"/>
  <c r="D24" i="7" s="1"/>
  <c r="D25" i="7" s="1"/>
  <c r="D26" i="7" s="1"/>
  <c r="D27" i="7" s="1"/>
  <c r="D28" i="7" s="1"/>
  <c r="D29" i="7" s="1"/>
  <c r="D30" i="7" s="1"/>
  <c r="D31" i="7" s="1"/>
  <c r="D19" i="7"/>
  <c r="E16" i="7"/>
  <c r="F16" i="7"/>
  <c r="F15" i="7"/>
  <c r="G8" i="9" l="1"/>
  <c r="D13" i="9"/>
  <c r="E13" i="9" s="1"/>
  <c r="B14" i="9" s="1"/>
  <c r="C14" i="9" s="1"/>
  <c r="E15" i="7"/>
  <c r="D14" i="9" l="1"/>
  <c r="G16" i="8"/>
  <c r="F16" i="8" s="1"/>
  <c r="F15" i="8"/>
  <c r="E14" i="9" l="1"/>
  <c r="B15" i="9" s="1"/>
  <c r="C15" i="9" s="1"/>
  <c r="D15" i="9" l="1"/>
  <c r="E15" i="9" l="1"/>
  <c r="B16" i="9" s="1"/>
  <c r="C16" i="9" s="1"/>
  <c r="G15" i="8"/>
  <c r="D18" i="8"/>
  <c r="E18" i="8" s="1"/>
  <c r="F18" i="8" s="1"/>
  <c r="G18" i="8" s="1"/>
  <c r="D16" i="9" l="1"/>
  <c r="C19" i="8"/>
  <c r="D18" i="7"/>
  <c r="C18" i="7"/>
  <c r="E18" i="7" s="1"/>
  <c r="F18" i="7" s="1"/>
  <c r="C19" i="7" s="1"/>
  <c r="D12" i="6"/>
  <c r="D14" i="6" s="1"/>
  <c r="D12" i="5"/>
  <c r="C7" i="3"/>
  <c r="D26" i="3" s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8" i="3"/>
  <c r="D4" i="2"/>
  <c r="D5" i="2" s="1"/>
  <c r="D11" i="2" s="1"/>
  <c r="D12" i="2" s="1"/>
  <c r="C14" i="4"/>
  <c r="C14" i="1"/>
  <c r="H6" i="2" l="1"/>
  <c r="D23" i="3"/>
  <c r="D28" i="3" s="1"/>
  <c r="E16" i="9"/>
  <c r="B17" i="9" s="1"/>
  <c r="C17" i="9" s="1"/>
  <c r="E19" i="7"/>
  <c r="F19" i="7" s="1"/>
  <c r="C20" i="7" s="1"/>
  <c r="E20" i="7" s="1"/>
  <c r="H9" i="2"/>
  <c r="E19" i="8"/>
  <c r="F19" i="8" s="1"/>
  <c r="C17" i="2"/>
  <c r="D25" i="3" l="1"/>
  <c r="D17" i="9"/>
  <c r="G19" i="8"/>
  <c r="C20" i="8"/>
  <c r="E20" i="8" s="1"/>
  <c r="F20" i="7"/>
  <c r="C21" i="7" s="1"/>
  <c r="E21" i="7" s="1"/>
  <c r="D17" i="2"/>
  <c r="E17" i="2" s="1"/>
  <c r="F17" i="2" s="1"/>
  <c r="E17" i="9" l="1"/>
  <c r="B18" i="9" s="1"/>
  <c r="C18" i="9" s="1"/>
  <c r="F20" i="8"/>
  <c r="F21" i="7"/>
  <c r="C22" i="7" s="1"/>
  <c r="E22" i="7" s="1"/>
  <c r="D18" i="9" l="1"/>
  <c r="E18" i="9" s="1"/>
  <c r="C21" i="8"/>
  <c r="E21" i="8" s="1"/>
  <c r="G20" i="8"/>
  <c r="F22" i="7"/>
  <c r="C23" i="7" s="1"/>
  <c r="E23" i="7" s="1"/>
  <c r="B19" i="9" l="1"/>
  <c r="C19" i="9" s="1"/>
  <c r="F21" i="8"/>
  <c r="F23" i="7"/>
  <c r="C24" i="7" s="1"/>
  <c r="E24" i="7" s="1"/>
  <c r="D19" i="9" l="1"/>
  <c r="E19" i="9" s="1"/>
  <c r="B20" i="9" s="1"/>
  <c r="C20" i="9" s="1"/>
  <c r="C22" i="8"/>
  <c r="G21" i="8"/>
  <c r="F24" i="7"/>
  <c r="C25" i="7" s="1"/>
  <c r="E25" i="7" s="1"/>
  <c r="D20" i="9" l="1"/>
  <c r="E20" i="9" s="1"/>
  <c r="B21" i="9" s="1"/>
  <c r="C21" i="9" s="1"/>
  <c r="E22" i="8"/>
  <c r="F22" i="8" s="1"/>
  <c r="D21" i="9" l="1"/>
  <c r="E21" i="9" s="1"/>
  <c r="C23" i="8"/>
  <c r="E23" i="8" s="1"/>
  <c r="G22" i="8"/>
  <c r="F25" i="7"/>
  <c r="C26" i="7" s="1"/>
  <c r="E26" i="7" s="1"/>
  <c r="B22" i="9" l="1"/>
  <c r="C22" i="9" s="1"/>
  <c r="F23" i="8"/>
  <c r="C24" i="8" s="1"/>
  <c r="D22" i="9" l="1"/>
  <c r="E22" i="9" s="1"/>
  <c r="B23" i="9" s="1"/>
  <c r="C23" i="9" s="1"/>
  <c r="G23" i="8"/>
  <c r="E24" i="8"/>
  <c r="F24" i="8" s="1"/>
  <c r="F26" i="7"/>
  <c r="C27" i="7" s="1"/>
  <c r="E27" i="7" s="1"/>
  <c r="D23" i="9" l="1"/>
  <c r="E23" i="9" s="1"/>
  <c r="B24" i="9" s="1"/>
  <c r="C24" i="9" s="1"/>
  <c r="C25" i="8"/>
  <c r="E25" i="8" s="1"/>
  <c r="F25" i="8" s="1"/>
  <c r="G24" i="8"/>
  <c r="F27" i="7"/>
  <c r="C28" i="7" s="1"/>
  <c r="E28" i="7" s="1"/>
  <c r="D24" i="9" l="1"/>
  <c r="E24" i="9" s="1"/>
  <c r="B25" i="9" s="1"/>
  <c r="C25" i="9" s="1"/>
  <c r="G25" i="8"/>
  <c r="C26" i="8"/>
  <c r="F28" i="7"/>
  <c r="C29" i="7" s="1"/>
  <c r="E29" i="7" s="1"/>
  <c r="D25" i="9" l="1"/>
  <c r="E25" i="9" s="1"/>
  <c r="E26" i="8"/>
  <c r="F26" i="8" s="1"/>
  <c r="F29" i="7"/>
  <c r="C30" i="7" s="1"/>
  <c r="E30" i="7" s="1"/>
  <c r="B26" i="9" l="1"/>
  <c r="C26" i="9" s="1"/>
  <c r="C27" i="8"/>
  <c r="G26" i="8"/>
  <c r="F30" i="7"/>
  <c r="C31" i="7" s="1"/>
  <c r="E31" i="7" s="1"/>
  <c r="D26" i="9" l="1"/>
  <c r="E26" i="9" s="1"/>
  <c r="B27" i="9" s="1"/>
  <c r="C27" i="9" s="1"/>
  <c r="D27" i="9" s="1"/>
  <c r="E27" i="9" s="1"/>
  <c r="E27" i="8"/>
  <c r="F27" i="8" s="1"/>
  <c r="F31" i="7"/>
  <c r="C32" i="7" s="1"/>
  <c r="E32" i="7" s="1"/>
  <c r="C28" i="8" l="1"/>
  <c r="G27" i="8"/>
  <c r="F32" i="7"/>
  <c r="E28" i="8" l="1"/>
  <c r="F28" i="8" s="1"/>
  <c r="G28" i="8" l="1"/>
  <c r="C29" i="8"/>
  <c r="E29" i="8" l="1"/>
  <c r="F29" i="8" s="1"/>
  <c r="C30" i="8" l="1"/>
  <c r="G29" i="8"/>
  <c r="E30" i="8" l="1"/>
  <c r="F30" i="8" s="1"/>
  <c r="G30" i="8" l="1"/>
  <c r="C31" i="8"/>
  <c r="E31" i="8" s="1"/>
  <c r="F31" i="8" s="1"/>
  <c r="C32" i="8" l="1"/>
  <c r="E32" i="8" s="1"/>
  <c r="F32" i="8" s="1"/>
  <c r="G32" i="8" s="1"/>
  <c r="G31" i="8"/>
  <c r="H7" i="2" l="1"/>
  <c r="H12" i="2"/>
  <c r="H10" i="2"/>
  <c r="H11" i="2" s="1"/>
  <c r="C18" i="2"/>
  <c r="D18" i="2" s="1"/>
  <c r="E18" i="2" l="1"/>
  <c r="F18" i="2" s="1"/>
  <c r="C19" i="2" s="1"/>
  <c r="D19" i="2" s="1"/>
  <c r="E19" i="2" s="1"/>
  <c r="F19" i="2" s="1"/>
  <c r="C20" i="2" l="1"/>
  <c r="D20" i="2" s="1"/>
  <c r="E20" i="2" s="1"/>
  <c r="F20" i="2" s="1"/>
  <c r="C21" i="2" l="1"/>
  <c r="D21" i="2" s="1"/>
  <c r="E21" i="2" s="1"/>
  <c r="F21" i="2" s="1"/>
  <c r="C22" i="2" l="1"/>
  <c r="D22" i="2" s="1"/>
  <c r="E22" i="2" s="1"/>
  <c r="F22" i="2" s="1"/>
  <c r="C23" i="2" l="1"/>
  <c r="D23" i="2" s="1"/>
  <c r="E23" i="2" s="1"/>
  <c r="F23" i="2" s="1"/>
  <c r="C24" i="2" l="1"/>
  <c r="D24" i="2" s="1"/>
  <c r="E24" i="2" s="1"/>
  <c r="F24" i="2" s="1"/>
  <c r="C25" i="2" l="1"/>
  <c r="D25" i="2" s="1"/>
  <c r="E25" i="2" s="1"/>
  <c r="F25" i="2" s="1"/>
  <c r="C26" i="2" l="1"/>
  <c r="D26" i="2" s="1"/>
  <c r="E26" i="2" s="1"/>
  <c r="F26" i="2" s="1"/>
  <c r="C27" i="2" l="1"/>
  <c r="D27" i="2" s="1"/>
  <c r="E27" i="2" s="1"/>
  <c r="F27" i="2" s="1"/>
  <c r="C28" i="2" l="1"/>
  <c r="D28" i="2" s="1"/>
  <c r="E28" i="2" s="1"/>
  <c r="F28" i="2" s="1"/>
  <c r="C29" i="2" l="1"/>
  <c r="D29" i="2" s="1"/>
  <c r="E29" i="2" s="1"/>
  <c r="F29" i="2" s="1"/>
  <c r="C30" i="2" l="1"/>
  <c r="D30" i="2" s="1"/>
  <c r="E30" i="2" s="1"/>
  <c r="F30" i="2" s="1"/>
  <c r="C31" i="2" l="1"/>
  <c r="D31" i="2" s="1"/>
  <c r="E31" i="2" s="1"/>
  <c r="F31" i="2" s="1"/>
  <c r="C32" i="2" l="1"/>
  <c r="D32" i="2" s="1"/>
  <c r="E32" i="2" s="1"/>
  <c r="F32" i="2" s="1"/>
  <c r="C33" i="2" l="1"/>
  <c r="D33" i="2" s="1"/>
  <c r="E33" i="2" s="1"/>
  <c r="F33" i="2" s="1"/>
  <c r="C34" i="2" l="1"/>
  <c r="D34" i="2" s="1"/>
  <c r="E34" i="2" s="1"/>
  <c r="F34" i="2" s="1"/>
  <c r="C35" i="2" l="1"/>
  <c r="D35" i="2" s="1"/>
  <c r="E35" i="2" s="1"/>
  <c r="F35" i="2" s="1"/>
  <c r="C36" i="2" l="1"/>
  <c r="D36" i="2" s="1"/>
  <c r="E36" i="2" s="1"/>
  <c r="F36" i="2" s="1"/>
  <c r="C37" i="2" l="1"/>
  <c r="D37" i="2" s="1"/>
  <c r="E37" i="2" s="1"/>
  <c r="F37" i="2" s="1"/>
  <c r="C38" i="2" l="1"/>
  <c r="D38" i="2" s="1"/>
  <c r="E38" i="2" s="1"/>
  <c r="F38" i="2" s="1"/>
  <c r="C39" i="2" l="1"/>
  <c r="D39" i="2" s="1"/>
  <c r="E39" i="2" s="1"/>
  <c r="F39" i="2" s="1"/>
  <c r="C40" i="2" l="1"/>
  <c r="D40" i="2" s="1"/>
  <c r="E40" i="2" s="1"/>
  <c r="F40" i="2" s="1"/>
  <c r="C41" i="2" l="1"/>
  <c r="D41" i="2" s="1"/>
  <c r="E41" i="2" s="1"/>
  <c r="F41" i="2" s="1"/>
  <c r="C42" i="2" l="1"/>
  <c r="D42" i="2" s="1"/>
  <c r="E42" i="2" s="1"/>
  <c r="F42" i="2" s="1"/>
  <c r="C43" i="2" l="1"/>
  <c r="D43" i="2" s="1"/>
  <c r="E43" i="2" s="1"/>
  <c r="F43" i="2" s="1"/>
  <c r="C44" i="2" l="1"/>
  <c r="D44" i="2" s="1"/>
  <c r="E44" i="2" s="1"/>
  <c r="F44" i="2" s="1"/>
  <c r="C45" i="2" l="1"/>
  <c r="D45" i="2" s="1"/>
  <c r="E45" i="2" s="1"/>
  <c r="F45" i="2" s="1"/>
  <c r="C46" i="2" l="1"/>
  <c r="D46" i="2" s="1"/>
  <c r="E46" i="2" s="1"/>
  <c r="F46" i="2" s="1"/>
  <c r="C47" i="2" l="1"/>
  <c r="D47" i="2" s="1"/>
  <c r="E47" i="2" s="1"/>
  <c r="F47" i="2" s="1"/>
  <c r="C48" i="2" l="1"/>
  <c r="D48" i="2" s="1"/>
  <c r="E48" i="2" s="1"/>
  <c r="F48" i="2" s="1"/>
  <c r="C49" i="2" l="1"/>
  <c r="D49" i="2" s="1"/>
  <c r="E49" i="2" s="1"/>
  <c r="F49" i="2" s="1"/>
  <c r="C50" i="2" l="1"/>
  <c r="D50" i="2" s="1"/>
  <c r="E50" i="2" s="1"/>
  <c r="F50" i="2" s="1"/>
  <c r="C51" i="2" l="1"/>
  <c r="D51" i="2" s="1"/>
  <c r="E51" i="2" s="1"/>
  <c r="F51" i="2" s="1"/>
  <c r="C52" i="2" l="1"/>
  <c r="D52" i="2" s="1"/>
  <c r="E52" i="2" s="1"/>
  <c r="F52" i="2" s="1"/>
  <c r="C53" i="2" l="1"/>
  <c r="D53" i="2" s="1"/>
  <c r="E53" i="2" s="1"/>
  <c r="F53" i="2" s="1"/>
  <c r="C54" i="2" l="1"/>
  <c r="D54" i="2" s="1"/>
  <c r="E54" i="2" s="1"/>
  <c r="F54" i="2" s="1"/>
  <c r="C55" i="2" l="1"/>
  <c r="D55" i="2" s="1"/>
  <c r="E55" i="2" s="1"/>
  <c r="F55" i="2" s="1"/>
  <c r="C56" i="2" l="1"/>
  <c r="D56" i="2" s="1"/>
  <c r="E56" i="2" s="1"/>
  <c r="F56" i="2" s="1"/>
  <c r="C57" i="2" l="1"/>
  <c r="D57" i="2" s="1"/>
  <c r="E57" i="2" s="1"/>
  <c r="F57" i="2" s="1"/>
  <c r="C58" i="2" l="1"/>
  <c r="D58" i="2" s="1"/>
  <c r="E58" i="2" s="1"/>
  <c r="F58" i="2" s="1"/>
  <c r="C59" i="2" l="1"/>
  <c r="D59" i="2" s="1"/>
  <c r="E59" i="2" s="1"/>
  <c r="F59" i="2" s="1"/>
  <c r="C60" i="2" l="1"/>
  <c r="D60" i="2" s="1"/>
  <c r="E60" i="2" s="1"/>
  <c r="F60" i="2" s="1"/>
  <c r="C61" i="2" l="1"/>
  <c r="D61" i="2" s="1"/>
  <c r="E61" i="2" s="1"/>
  <c r="F61" i="2" s="1"/>
  <c r="C62" i="2" l="1"/>
  <c r="D62" i="2" s="1"/>
  <c r="E62" i="2" s="1"/>
  <c r="F62" i="2" s="1"/>
  <c r="C63" i="2" l="1"/>
  <c r="D63" i="2" s="1"/>
  <c r="E63" i="2" s="1"/>
  <c r="F63" i="2" s="1"/>
  <c r="C64" i="2" l="1"/>
  <c r="D64" i="2" s="1"/>
  <c r="E64" i="2" s="1"/>
  <c r="F64" i="2" s="1"/>
  <c r="C65" i="2" l="1"/>
  <c r="D65" i="2" s="1"/>
  <c r="E65" i="2" s="1"/>
  <c r="F65" i="2" s="1"/>
  <c r="C66" i="2" l="1"/>
  <c r="D66" i="2" s="1"/>
  <c r="E66" i="2" s="1"/>
  <c r="F66" i="2" s="1"/>
  <c r="C67" i="2" l="1"/>
  <c r="D67" i="2" s="1"/>
  <c r="E67" i="2" s="1"/>
  <c r="F67" i="2" s="1"/>
  <c r="C68" i="2" l="1"/>
  <c r="D68" i="2" s="1"/>
  <c r="E68" i="2" s="1"/>
  <c r="F68" i="2" s="1"/>
  <c r="C69" i="2" l="1"/>
  <c r="D69" i="2" s="1"/>
  <c r="E69" i="2" s="1"/>
  <c r="F69" i="2" s="1"/>
  <c r="C70" i="2" l="1"/>
  <c r="D70" i="2" s="1"/>
  <c r="E70" i="2" s="1"/>
  <c r="F70" i="2" s="1"/>
  <c r="C71" i="2" l="1"/>
  <c r="D71" i="2" s="1"/>
  <c r="E71" i="2" s="1"/>
  <c r="F71" i="2" s="1"/>
  <c r="C72" i="2" l="1"/>
  <c r="D72" i="2" s="1"/>
  <c r="E72" i="2" s="1"/>
  <c r="F72" i="2" s="1"/>
  <c r="C73" i="2" l="1"/>
  <c r="D73" i="2" s="1"/>
  <c r="E73" i="2" s="1"/>
  <c r="F73" i="2" s="1"/>
  <c r="C74" i="2" l="1"/>
  <c r="D74" i="2" s="1"/>
  <c r="E74" i="2" s="1"/>
  <c r="F74" i="2" s="1"/>
  <c r="C75" i="2" l="1"/>
  <c r="D75" i="2" s="1"/>
  <c r="E75" i="2" s="1"/>
  <c r="F75" i="2" s="1"/>
  <c r="C76" i="2" l="1"/>
  <c r="D76" i="2" s="1"/>
  <c r="E76" i="2" s="1"/>
  <c r="F76" i="2" s="1"/>
  <c r="C77" i="2" l="1"/>
  <c r="D77" i="2" s="1"/>
  <c r="E77" i="2" s="1"/>
  <c r="F77" i="2" s="1"/>
  <c r="C78" i="2" l="1"/>
  <c r="D78" i="2" s="1"/>
  <c r="E78" i="2" s="1"/>
  <c r="F78" i="2" s="1"/>
  <c r="C79" i="2" l="1"/>
  <c r="D79" i="2" s="1"/>
  <c r="E79" i="2" s="1"/>
  <c r="F79" i="2" s="1"/>
  <c r="C80" i="2" l="1"/>
  <c r="D80" i="2" s="1"/>
  <c r="E80" i="2" s="1"/>
  <c r="F80" i="2" s="1"/>
  <c r="C81" i="2" l="1"/>
  <c r="D81" i="2" s="1"/>
  <c r="E81" i="2" s="1"/>
  <c r="F81" i="2" s="1"/>
  <c r="C82" i="2" l="1"/>
  <c r="D82" i="2" s="1"/>
  <c r="E82" i="2" s="1"/>
  <c r="F82" i="2" s="1"/>
  <c r="C83" i="2" l="1"/>
  <c r="D83" i="2" s="1"/>
  <c r="E83" i="2" s="1"/>
  <c r="F83" i="2" s="1"/>
  <c r="C84" i="2" l="1"/>
  <c r="D84" i="2" s="1"/>
  <c r="E84" i="2" s="1"/>
  <c r="F84" i="2" s="1"/>
  <c r="C85" i="2" l="1"/>
  <c r="D85" i="2" s="1"/>
  <c r="E85" i="2" s="1"/>
  <c r="F85" i="2" s="1"/>
  <c r="C86" i="2" l="1"/>
  <c r="D86" i="2" s="1"/>
  <c r="E86" i="2" s="1"/>
  <c r="F86" i="2" s="1"/>
  <c r="C87" i="2" l="1"/>
  <c r="D87" i="2" s="1"/>
  <c r="E87" i="2" s="1"/>
  <c r="F87" i="2" s="1"/>
  <c r="C88" i="2" l="1"/>
  <c r="D88" i="2" s="1"/>
  <c r="E88" i="2" s="1"/>
  <c r="F88" i="2" s="1"/>
  <c r="C89" i="2" l="1"/>
  <c r="D89" i="2" s="1"/>
  <c r="E89" i="2" s="1"/>
  <c r="F89" i="2" s="1"/>
  <c r="C90" i="2" l="1"/>
  <c r="D90" i="2" s="1"/>
  <c r="E90" i="2" s="1"/>
  <c r="F90" i="2" s="1"/>
  <c r="C91" i="2" l="1"/>
  <c r="D91" i="2" s="1"/>
  <c r="E91" i="2" s="1"/>
  <c r="F91" i="2" s="1"/>
  <c r="C92" i="2" l="1"/>
  <c r="D92" i="2" s="1"/>
  <c r="E92" i="2" s="1"/>
  <c r="F92" i="2" s="1"/>
  <c r="C93" i="2" l="1"/>
  <c r="D93" i="2" s="1"/>
  <c r="E93" i="2" s="1"/>
  <c r="F93" i="2" s="1"/>
  <c r="C94" i="2" l="1"/>
  <c r="D94" i="2" s="1"/>
  <c r="E94" i="2" s="1"/>
  <c r="F94" i="2" s="1"/>
  <c r="C95" i="2" l="1"/>
  <c r="D95" i="2" s="1"/>
  <c r="E95" i="2" s="1"/>
  <c r="F95" i="2" s="1"/>
  <c r="C96" i="2" l="1"/>
  <c r="D96" i="2" s="1"/>
  <c r="E96" i="2" s="1"/>
  <c r="F96" i="2" s="1"/>
  <c r="C97" i="2" l="1"/>
  <c r="D97" i="2" s="1"/>
  <c r="E97" i="2" s="1"/>
  <c r="F97" i="2" s="1"/>
  <c r="C98" i="2" l="1"/>
  <c r="D98" i="2" s="1"/>
  <c r="E98" i="2" s="1"/>
  <c r="F98" i="2" s="1"/>
  <c r="C99" i="2" l="1"/>
  <c r="D99" i="2" s="1"/>
  <c r="E99" i="2" s="1"/>
  <c r="F99" i="2" s="1"/>
  <c r="C100" i="2" l="1"/>
  <c r="D100" i="2" s="1"/>
  <c r="E100" i="2" s="1"/>
  <c r="F100" i="2" s="1"/>
  <c r="C101" i="2" l="1"/>
  <c r="D101" i="2" s="1"/>
  <c r="E101" i="2" s="1"/>
  <c r="F101" i="2" s="1"/>
  <c r="C102" i="2" l="1"/>
  <c r="D102" i="2" s="1"/>
  <c r="E102" i="2" s="1"/>
  <c r="F102" i="2" s="1"/>
  <c r="C103" i="2" l="1"/>
  <c r="D103" i="2" s="1"/>
  <c r="E103" i="2" s="1"/>
  <c r="F103" i="2" s="1"/>
  <c r="C104" i="2" l="1"/>
  <c r="D104" i="2" s="1"/>
  <c r="E104" i="2" s="1"/>
  <c r="F104" i="2" s="1"/>
  <c r="C105" i="2" l="1"/>
  <c r="D105" i="2" s="1"/>
  <c r="E105" i="2" s="1"/>
  <c r="F105" i="2" s="1"/>
  <c r="C106" i="2" l="1"/>
  <c r="D106" i="2" s="1"/>
  <c r="E106" i="2" s="1"/>
  <c r="F106" i="2" s="1"/>
  <c r="C107" i="2" l="1"/>
  <c r="D107" i="2" s="1"/>
  <c r="E107" i="2" s="1"/>
  <c r="F107" i="2" s="1"/>
  <c r="C108" i="2" l="1"/>
  <c r="D108" i="2" s="1"/>
  <c r="E108" i="2" s="1"/>
  <c r="F108" i="2" s="1"/>
  <c r="C109" i="2" l="1"/>
  <c r="D109" i="2" s="1"/>
  <c r="E109" i="2" s="1"/>
  <c r="F109" i="2" s="1"/>
  <c r="C110" i="2" l="1"/>
  <c r="D110" i="2" s="1"/>
  <c r="E110" i="2" s="1"/>
  <c r="F110" i="2" s="1"/>
  <c r="C111" i="2" l="1"/>
  <c r="D111" i="2" s="1"/>
  <c r="E111" i="2" s="1"/>
  <c r="F111" i="2" s="1"/>
  <c r="C112" i="2" l="1"/>
  <c r="D112" i="2" s="1"/>
  <c r="E112" i="2" s="1"/>
  <c r="F112" i="2" s="1"/>
  <c r="C113" i="2" l="1"/>
  <c r="D113" i="2" s="1"/>
  <c r="E113" i="2" s="1"/>
  <c r="F113" i="2" s="1"/>
  <c r="C114" i="2" l="1"/>
  <c r="D114" i="2" s="1"/>
  <c r="E114" i="2" s="1"/>
  <c r="F114" i="2" s="1"/>
  <c r="C115" i="2" l="1"/>
  <c r="D115" i="2" s="1"/>
  <c r="E115" i="2" s="1"/>
  <c r="F115" i="2" s="1"/>
  <c r="C116" i="2" l="1"/>
  <c r="D116" i="2" s="1"/>
  <c r="E116" i="2" s="1"/>
  <c r="F116" i="2" s="1"/>
  <c r="C117" i="2" l="1"/>
  <c r="D117" i="2" s="1"/>
  <c r="E117" i="2" s="1"/>
  <c r="F117" i="2" s="1"/>
  <c r="C118" i="2" l="1"/>
  <c r="D118" i="2" s="1"/>
  <c r="E118" i="2" s="1"/>
  <c r="F118" i="2" s="1"/>
  <c r="C119" i="2" l="1"/>
  <c r="D119" i="2" s="1"/>
  <c r="E119" i="2" s="1"/>
  <c r="F119" i="2" s="1"/>
  <c r="C120" i="2" l="1"/>
  <c r="D120" i="2" s="1"/>
  <c r="E120" i="2" s="1"/>
  <c r="F120" i="2" s="1"/>
  <c r="C121" i="2" l="1"/>
  <c r="D121" i="2" s="1"/>
  <c r="E121" i="2" s="1"/>
  <c r="F121" i="2" s="1"/>
  <c r="C122" i="2" l="1"/>
  <c r="D122" i="2" s="1"/>
  <c r="E122" i="2" s="1"/>
  <c r="F122" i="2" s="1"/>
  <c r="C123" i="2" l="1"/>
  <c r="D123" i="2" s="1"/>
  <c r="E123" i="2" s="1"/>
  <c r="F123" i="2" s="1"/>
  <c r="C124" i="2" l="1"/>
  <c r="D124" i="2" s="1"/>
  <c r="E124" i="2" s="1"/>
  <c r="F124" i="2" s="1"/>
  <c r="C125" i="2" l="1"/>
  <c r="D125" i="2" s="1"/>
  <c r="E125" i="2" s="1"/>
  <c r="F125" i="2" s="1"/>
  <c r="C126" i="2" l="1"/>
  <c r="D126" i="2" s="1"/>
  <c r="E126" i="2" s="1"/>
  <c r="F126" i="2" s="1"/>
  <c r="C127" i="2" l="1"/>
  <c r="D127" i="2" s="1"/>
  <c r="E127" i="2" s="1"/>
  <c r="F127" i="2" s="1"/>
  <c r="C128" i="2" l="1"/>
  <c r="D128" i="2" s="1"/>
  <c r="E128" i="2" s="1"/>
  <c r="F128" i="2" s="1"/>
  <c r="C129" i="2" l="1"/>
  <c r="D129" i="2" s="1"/>
  <c r="E129" i="2" s="1"/>
  <c r="F129" i="2" s="1"/>
  <c r="C130" i="2" l="1"/>
  <c r="D130" i="2" s="1"/>
  <c r="E130" i="2" s="1"/>
  <c r="F130" i="2" s="1"/>
  <c r="C131" i="2" l="1"/>
  <c r="D131" i="2" s="1"/>
  <c r="E131" i="2" s="1"/>
  <c r="F131" i="2" s="1"/>
  <c r="C132" i="2" l="1"/>
  <c r="D132" i="2" s="1"/>
  <c r="E132" i="2" s="1"/>
  <c r="F132" i="2" s="1"/>
  <c r="C133" i="2" l="1"/>
  <c r="D133" i="2" s="1"/>
  <c r="E133" i="2" s="1"/>
  <c r="F133" i="2" s="1"/>
  <c r="C134" i="2" l="1"/>
  <c r="D134" i="2" s="1"/>
  <c r="E134" i="2" s="1"/>
  <c r="F134" i="2" s="1"/>
  <c r="C135" i="2" l="1"/>
  <c r="D135" i="2" s="1"/>
  <c r="E135" i="2" s="1"/>
  <c r="F135" i="2" s="1"/>
  <c r="C136" i="2" l="1"/>
  <c r="D136" i="2" s="1"/>
  <c r="E136" i="2" s="1"/>
  <c r="F136" i="2" s="1"/>
  <c r="C137" i="2" l="1"/>
  <c r="D137" i="2" s="1"/>
  <c r="E137" i="2" s="1"/>
  <c r="F137" i="2" s="1"/>
  <c r="C138" i="2" l="1"/>
  <c r="D138" i="2" s="1"/>
  <c r="E138" i="2" s="1"/>
  <c r="F138" i="2" s="1"/>
  <c r="C139" i="2" l="1"/>
  <c r="D139" i="2" s="1"/>
  <c r="E139" i="2" s="1"/>
  <c r="F139" i="2" s="1"/>
  <c r="C140" i="2" l="1"/>
  <c r="D140" i="2" s="1"/>
  <c r="E140" i="2" s="1"/>
  <c r="F140" i="2" s="1"/>
  <c r="C141" i="2" l="1"/>
  <c r="D141" i="2" s="1"/>
  <c r="E141" i="2" s="1"/>
  <c r="F141" i="2" s="1"/>
  <c r="C142" i="2" l="1"/>
  <c r="D142" i="2" s="1"/>
  <c r="E142" i="2" s="1"/>
  <c r="F142" i="2" s="1"/>
  <c r="C143" i="2" l="1"/>
  <c r="D143" i="2" s="1"/>
  <c r="E143" i="2" s="1"/>
  <c r="F143" i="2" s="1"/>
  <c r="C144" i="2" l="1"/>
  <c r="D144" i="2" s="1"/>
  <c r="E144" i="2" s="1"/>
  <c r="F144" i="2" s="1"/>
  <c r="C145" i="2" l="1"/>
  <c r="D145" i="2" s="1"/>
  <c r="E145" i="2" s="1"/>
  <c r="F145" i="2" s="1"/>
  <c r="C146" i="2" l="1"/>
  <c r="D146" i="2" s="1"/>
  <c r="E146" i="2" s="1"/>
  <c r="F146" i="2" s="1"/>
  <c r="C147" i="2" l="1"/>
  <c r="D147" i="2" s="1"/>
  <c r="E147" i="2" s="1"/>
  <c r="F147" i="2" s="1"/>
  <c r="C148" i="2" l="1"/>
  <c r="D148" i="2" s="1"/>
  <c r="E148" i="2" s="1"/>
  <c r="F148" i="2" s="1"/>
  <c r="C149" i="2" l="1"/>
  <c r="D149" i="2" s="1"/>
  <c r="E149" i="2" s="1"/>
  <c r="F149" i="2" s="1"/>
  <c r="C150" i="2" l="1"/>
  <c r="D150" i="2" s="1"/>
  <c r="E150" i="2" s="1"/>
  <c r="F150" i="2" s="1"/>
  <c r="C151" i="2" l="1"/>
  <c r="D151" i="2" s="1"/>
  <c r="E151" i="2" s="1"/>
  <c r="F151" i="2" s="1"/>
  <c r="C152" i="2" l="1"/>
  <c r="D152" i="2" s="1"/>
  <c r="E152" i="2" s="1"/>
  <c r="F152" i="2" s="1"/>
  <c r="C153" i="2" l="1"/>
  <c r="D153" i="2" s="1"/>
  <c r="E153" i="2" s="1"/>
  <c r="F153" i="2" s="1"/>
  <c r="C154" i="2" l="1"/>
  <c r="D154" i="2" s="1"/>
  <c r="E154" i="2" s="1"/>
  <c r="F154" i="2" s="1"/>
  <c r="C155" i="2" l="1"/>
  <c r="D155" i="2" s="1"/>
  <c r="E155" i="2" s="1"/>
  <c r="F155" i="2" s="1"/>
  <c r="C156" i="2" l="1"/>
  <c r="D156" i="2" s="1"/>
  <c r="E156" i="2" s="1"/>
  <c r="F156" i="2" s="1"/>
  <c r="C157" i="2" l="1"/>
  <c r="D157" i="2" s="1"/>
  <c r="E157" i="2" s="1"/>
  <c r="F157" i="2" s="1"/>
  <c r="C158" i="2" l="1"/>
  <c r="D158" i="2" s="1"/>
  <c r="E158" i="2" s="1"/>
  <c r="F158" i="2" s="1"/>
  <c r="C159" i="2" l="1"/>
  <c r="D159" i="2" s="1"/>
  <c r="E159" i="2" s="1"/>
  <c r="F159" i="2" s="1"/>
  <c r="C160" i="2" l="1"/>
  <c r="D160" i="2" s="1"/>
  <c r="E160" i="2" s="1"/>
  <c r="F160" i="2" s="1"/>
  <c r="C161" i="2" l="1"/>
  <c r="D161" i="2" s="1"/>
  <c r="E161" i="2" s="1"/>
  <c r="F161" i="2" s="1"/>
  <c r="C162" i="2" l="1"/>
  <c r="D162" i="2" s="1"/>
  <c r="E162" i="2" s="1"/>
  <c r="F162" i="2" s="1"/>
  <c r="C163" i="2" l="1"/>
  <c r="D163" i="2" s="1"/>
  <c r="E163" i="2" s="1"/>
  <c r="F163" i="2" s="1"/>
  <c r="C164" i="2" l="1"/>
  <c r="D164" i="2" s="1"/>
  <c r="E164" i="2" s="1"/>
  <c r="F164" i="2" s="1"/>
  <c r="C165" i="2" l="1"/>
  <c r="D165" i="2" s="1"/>
  <c r="E165" i="2" s="1"/>
  <c r="F165" i="2" s="1"/>
  <c r="C166" i="2" l="1"/>
  <c r="D166" i="2" s="1"/>
  <c r="E166" i="2" s="1"/>
  <c r="F166" i="2" s="1"/>
  <c r="C167" i="2" l="1"/>
  <c r="D167" i="2" s="1"/>
  <c r="E167" i="2" s="1"/>
  <c r="F167" i="2" s="1"/>
  <c r="C168" i="2" l="1"/>
  <c r="D168" i="2" s="1"/>
  <c r="E168" i="2" s="1"/>
  <c r="F168" i="2" s="1"/>
  <c r="C169" i="2" l="1"/>
  <c r="D169" i="2" s="1"/>
  <c r="E169" i="2" s="1"/>
  <c r="F169" i="2" s="1"/>
  <c r="C170" i="2" l="1"/>
  <c r="D170" i="2" s="1"/>
  <c r="E170" i="2" s="1"/>
  <c r="F170" i="2" s="1"/>
  <c r="C171" i="2" l="1"/>
  <c r="D171" i="2" s="1"/>
  <c r="E171" i="2" s="1"/>
  <c r="F171" i="2" s="1"/>
  <c r="C172" i="2" l="1"/>
  <c r="D172" i="2" s="1"/>
  <c r="E172" i="2" s="1"/>
  <c r="F172" i="2" s="1"/>
  <c r="C173" i="2" l="1"/>
  <c r="D173" i="2" s="1"/>
  <c r="E173" i="2" s="1"/>
  <c r="F173" i="2" s="1"/>
  <c r="C174" i="2" l="1"/>
  <c r="D174" i="2" s="1"/>
  <c r="E174" i="2" s="1"/>
  <c r="F174" i="2" s="1"/>
  <c r="C175" i="2" l="1"/>
  <c r="D175" i="2" s="1"/>
  <c r="E175" i="2" s="1"/>
  <c r="F175" i="2" s="1"/>
  <c r="C176" i="2" l="1"/>
  <c r="D176" i="2" s="1"/>
  <c r="E176" i="2" s="1"/>
  <c r="F176" i="2" s="1"/>
  <c r="C177" i="2" l="1"/>
  <c r="D177" i="2" s="1"/>
  <c r="E177" i="2" s="1"/>
  <c r="F177" i="2" s="1"/>
  <c r="C178" i="2" l="1"/>
  <c r="D178" i="2" s="1"/>
  <c r="E178" i="2" s="1"/>
  <c r="F178" i="2" s="1"/>
  <c r="C179" i="2" l="1"/>
  <c r="D179" i="2" s="1"/>
  <c r="E179" i="2" s="1"/>
  <c r="F179" i="2" s="1"/>
  <c r="C180" i="2" l="1"/>
  <c r="D180" i="2" s="1"/>
  <c r="E180" i="2" s="1"/>
  <c r="F180" i="2" s="1"/>
  <c r="C181" i="2" l="1"/>
  <c r="D181" i="2" s="1"/>
  <c r="E181" i="2" s="1"/>
  <c r="F181" i="2" s="1"/>
  <c r="C182" i="2" l="1"/>
  <c r="D182" i="2" s="1"/>
  <c r="E182" i="2" s="1"/>
  <c r="F182" i="2" s="1"/>
  <c r="C183" i="2" l="1"/>
  <c r="D183" i="2" s="1"/>
  <c r="E183" i="2" s="1"/>
  <c r="F183" i="2" s="1"/>
  <c r="C184" i="2" l="1"/>
  <c r="D184" i="2" s="1"/>
  <c r="E184" i="2" s="1"/>
  <c r="F184" i="2" s="1"/>
  <c r="C185" i="2" l="1"/>
  <c r="D185" i="2" s="1"/>
  <c r="E185" i="2" s="1"/>
  <c r="F185" i="2" s="1"/>
  <c r="C186" i="2" l="1"/>
  <c r="D186" i="2" s="1"/>
  <c r="E186" i="2" s="1"/>
  <c r="F186" i="2" s="1"/>
  <c r="C187" i="2" l="1"/>
  <c r="D187" i="2" s="1"/>
  <c r="E187" i="2" s="1"/>
  <c r="F187" i="2" s="1"/>
  <c r="C188" i="2" l="1"/>
  <c r="D188" i="2" s="1"/>
  <c r="E188" i="2" s="1"/>
  <c r="F188" i="2" s="1"/>
  <c r="C189" i="2" l="1"/>
  <c r="D189" i="2" s="1"/>
  <c r="E189" i="2" s="1"/>
  <c r="F189" i="2" s="1"/>
  <c r="C190" i="2" l="1"/>
  <c r="D190" i="2" s="1"/>
  <c r="E190" i="2" s="1"/>
  <c r="F190" i="2" s="1"/>
  <c r="C191" i="2" l="1"/>
  <c r="D191" i="2" s="1"/>
  <c r="E191" i="2" s="1"/>
  <c r="F191" i="2" s="1"/>
  <c r="C192" i="2" l="1"/>
  <c r="D192" i="2" s="1"/>
  <c r="E192" i="2" l="1"/>
  <c r="F192" i="2" s="1"/>
  <c r="C193" i="2" s="1"/>
  <c r="D193" i="2" s="1"/>
  <c r="E193" i="2" s="1"/>
  <c r="F193" i="2" s="1"/>
  <c r="C194" i="2" l="1"/>
  <c r="D194" i="2" s="1"/>
  <c r="E194" i="2" s="1"/>
  <c r="F194" i="2" s="1"/>
  <c r="C195" i="2" l="1"/>
  <c r="D195" i="2" s="1"/>
  <c r="E195" i="2" s="1"/>
  <c r="F195" i="2" s="1"/>
  <c r="C196" i="2" l="1"/>
  <c r="D196" i="2" s="1"/>
  <c r="E196" i="2" l="1"/>
  <c r="F196" i="2" s="1"/>
  <c r="C197" i="2" s="1"/>
  <c r="D197" i="2" s="1"/>
  <c r="E197" i="2" s="1"/>
  <c r="F197" i="2" s="1"/>
  <c r="C198" i="2" l="1"/>
  <c r="D198" i="2" s="1"/>
  <c r="E198" i="2" s="1"/>
  <c r="F198" i="2" s="1"/>
  <c r="C199" i="2" l="1"/>
  <c r="D199" i="2" s="1"/>
  <c r="E199" i="2" s="1"/>
  <c r="F199" i="2" s="1"/>
  <c r="C200" i="2" l="1"/>
  <c r="D200" i="2" s="1"/>
  <c r="E200" i="2" s="1"/>
  <c r="F200" i="2" s="1"/>
  <c r="C201" i="2" l="1"/>
  <c r="D201" i="2" s="1"/>
  <c r="E201" i="2" s="1"/>
  <c r="F201" i="2" s="1"/>
  <c r="C202" i="2" l="1"/>
  <c r="D202" i="2" s="1"/>
  <c r="E202" i="2" s="1"/>
  <c r="F202" i="2" s="1"/>
  <c r="C203" i="2" l="1"/>
  <c r="D203" i="2" s="1"/>
  <c r="E203" i="2" s="1"/>
  <c r="F203" i="2" s="1"/>
  <c r="C204" i="2" l="1"/>
  <c r="D204" i="2" s="1"/>
  <c r="E204" i="2" s="1"/>
  <c r="F204" i="2" s="1"/>
  <c r="C205" i="2" l="1"/>
  <c r="D205" i="2" s="1"/>
  <c r="E205" i="2" s="1"/>
  <c r="F205" i="2" s="1"/>
  <c r="C206" i="2" l="1"/>
  <c r="D206" i="2" s="1"/>
  <c r="E206" i="2" s="1"/>
  <c r="F206" i="2" s="1"/>
  <c r="C207" i="2" l="1"/>
  <c r="D207" i="2" s="1"/>
  <c r="E207" i="2" l="1"/>
  <c r="F207" i="2" s="1"/>
  <c r="C208" i="2" s="1"/>
  <c r="D208" i="2" s="1"/>
  <c r="E208" i="2" s="1"/>
  <c r="F208" i="2" s="1"/>
  <c r="C209" i="2" l="1"/>
  <c r="D209" i="2" s="1"/>
  <c r="E209" i="2" s="1"/>
  <c r="F209" i="2" s="1"/>
  <c r="C210" i="2" l="1"/>
  <c r="D210" i="2" s="1"/>
  <c r="E210" i="2" s="1"/>
  <c r="F210" i="2" s="1"/>
  <c r="C211" i="2" l="1"/>
  <c r="D211" i="2" s="1"/>
  <c r="E211" i="2" s="1"/>
  <c r="F211" i="2" s="1"/>
  <c r="C212" i="2" l="1"/>
  <c r="D212" i="2" s="1"/>
  <c r="E212" i="2" s="1"/>
  <c r="F212" i="2" s="1"/>
  <c r="C213" i="2" l="1"/>
  <c r="D213" i="2" s="1"/>
  <c r="E213" i="2" s="1"/>
  <c r="F213" i="2" s="1"/>
  <c r="C214" i="2" l="1"/>
  <c r="D214" i="2" s="1"/>
  <c r="E214" i="2" s="1"/>
  <c r="F214" i="2" s="1"/>
  <c r="C215" i="2" l="1"/>
  <c r="D215" i="2" s="1"/>
  <c r="E215" i="2" s="1"/>
  <c r="F215" i="2" s="1"/>
  <c r="C216" i="2" l="1"/>
  <c r="D216" i="2" s="1"/>
  <c r="E216" i="2" s="1"/>
  <c r="F216" i="2" s="1"/>
  <c r="C217" i="2" l="1"/>
  <c r="D217" i="2" s="1"/>
  <c r="E217" i="2" s="1"/>
  <c r="F217" i="2" s="1"/>
  <c r="C218" i="2" l="1"/>
  <c r="D218" i="2" s="1"/>
  <c r="E218" i="2" s="1"/>
  <c r="F218" i="2" s="1"/>
  <c r="C219" i="2" l="1"/>
  <c r="D219" i="2" s="1"/>
  <c r="E219" i="2" s="1"/>
  <c r="F219" i="2" s="1"/>
  <c r="C220" i="2" l="1"/>
  <c r="D220" i="2" s="1"/>
  <c r="E220" i="2" s="1"/>
  <c r="F220" i="2" s="1"/>
  <c r="C221" i="2" l="1"/>
  <c r="D221" i="2" s="1"/>
  <c r="E221" i="2" s="1"/>
  <c r="F221" i="2" s="1"/>
  <c r="C222" i="2" l="1"/>
  <c r="D222" i="2" s="1"/>
  <c r="E222" i="2" s="1"/>
  <c r="F222" i="2" s="1"/>
  <c r="C223" i="2" l="1"/>
  <c r="D223" i="2" s="1"/>
  <c r="E223" i="2" s="1"/>
  <c r="F223" i="2" s="1"/>
  <c r="C224" i="2" l="1"/>
  <c r="D224" i="2" s="1"/>
  <c r="E224" i="2" s="1"/>
  <c r="F224" i="2" s="1"/>
  <c r="C225" i="2" l="1"/>
  <c r="D225" i="2" s="1"/>
  <c r="E225" i="2" s="1"/>
  <c r="F225" i="2" s="1"/>
  <c r="C226" i="2" l="1"/>
  <c r="D226" i="2" s="1"/>
  <c r="E226" i="2" s="1"/>
  <c r="F226" i="2" s="1"/>
  <c r="C227" i="2" l="1"/>
  <c r="D227" i="2" s="1"/>
  <c r="E227" i="2" s="1"/>
  <c r="F227" i="2" s="1"/>
  <c r="C228" i="2" l="1"/>
  <c r="D228" i="2" s="1"/>
  <c r="E228" i="2" s="1"/>
  <c r="F228" i="2" s="1"/>
  <c r="C229" i="2" l="1"/>
  <c r="D229" i="2" s="1"/>
  <c r="E229" i="2" s="1"/>
  <c r="F229" i="2" s="1"/>
  <c r="C230" i="2" l="1"/>
  <c r="D230" i="2" s="1"/>
  <c r="E230" i="2" s="1"/>
  <c r="F230" i="2" s="1"/>
  <c r="C231" i="2" l="1"/>
  <c r="D231" i="2" s="1"/>
  <c r="E231" i="2" s="1"/>
  <c r="F231" i="2" s="1"/>
  <c r="C232" i="2" l="1"/>
  <c r="D232" i="2" s="1"/>
  <c r="E232" i="2" s="1"/>
  <c r="F232" i="2" s="1"/>
  <c r="C233" i="2" l="1"/>
  <c r="D233" i="2" s="1"/>
  <c r="E233" i="2" s="1"/>
  <c r="F233" i="2" s="1"/>
  <c r="C234" i="2" l="1"/>
  <c r="D234" i="2" s="1"/>
  <c r="E234" i="2" s="1"/>
  <c r="F234" i="2" s="1"/>
  <c r="C235" i="2" l="1"/>
  <c r="D235" i="2" s="1"/>
  <c r="E235" i="2" s="1"/>
  <c r="F235" i="2" s="1"/>
  <c r="C236" i="2" l="1"/>
  <c r="D236" i="2" s="1"/>
  <c r="E236" i="2" s="1"/>
  <c r="F236" i="2" s="1"/>
  <c r="C237" i="2" l="1"/>
  <c r="D237" i="2" s="1"/>
  <c r="E237" i="2" s="1"/>
  <c r="F237" i="2" s="1"/>
  <c r="C238" i="2" l="1"/>
  <c r="D238" i="2" s="1"/>
  <c r="E238" i="2" s="1"/>
  <c r="F238" i="2" s="1"/>
  <c r="C239" i="2" l="1"/>
  <c r="D239" i="2" s="1"/>
  <c r="E239" i="2" s="1"/>
  <c r="F239" i="2" s="1"/>
  <c r="C240" i="2" l="1"/>
  <c r="D240" i="2" s="1"/>
  <c r="E240" i="2" s="1"/>
  <c r="F240" i="2" s="1"/>
  <c r="C241" i="2" l="1"/>
  <c r="D241" i="2" s="1"/>
  <c r="E241" i="2" s="1"/>
  <c r="F241" i="2" s="1"/>
  <c r="C242" i="2" l="1"/>
  <c r="D242" i="2" s="1"/>
  <c r="E242" i="2" s="1"/>
  <c r="F242" i="2" s="1"/>
  <c r="C243" i="2" l="1"/>
  <c r="D243" i="2" s="1"/>
  <c r="E243" i="2" s="1"/>
  <c r="F243" i="2" s="1"/>
  <c r="C244" i="2" l="1"/>
  <c r="D244" i="2" s="1"/>
  <c r="E244" i="2" s="1"/>
  <c r="F244" i="2" s="1"/>
  <c r="C245" i="2" l="1"/>
  <c r="D245" i="2" s="1"/>
  <c r="E245" i="2" s="1"/>
  <c r="F245" i="2" s="1"/>
  <c r="C246" i="2" l="1"/>
  <c r="D246" i="2" s="1"/>
  <c r="E246" i="2" s="1"/>
  <c r="F246" i="2" s="1"/>
  <c r="C247" i="2" l="1"/>
  <c r="D247" i="2" s="1"/>
  <c r="E247" i="2" s="1"/>
  <c r="F247" i="2" s="1"/>
  <c r="C248" i="2" l="1"/>
  <c r="D248" i="2" s="1"/>
  <c r="E248" i="2" s="1"/>
  <c r="F248" i="2" s="1"/>
  <c r="C249" i="2" l="1"/>
  <c r="D249" i="2" s="1"/>
  <c r="E249" i="2" s="1"/>
  <c r="F249" i="2" s="1"/>
  <c r="C250" i="2" l="1"/>
  <c r="D250" i="2" s="1"/>
  <c r="E250" i="2" s="1"/>
  <c r="F250" i="2" s="1"/>
  <c r="C251" i="2" l="1"/>
  <c r="D251" i="2" s="1"/>
  <c r="E251" i="2" s="1"/>
  <c r="F251" i="2" s="1"/>
  <c r="C252" i="2" l="1"/>
  <c r="D252" i="2" s="1"/>
  <c r="E252" i="2" s="1"/>
  <c r="F252" i="2" s="1"/>
  <c r="C253" i="2" l="1"/>
  <c r="D253" i="2" s="1"/>
  <c r="E253" i="2" s="1"/>
  <c r="F253" i="2" s="1"/>
  <c r="C254" i="2" l="1"/>
  <c r="D254" i="2" s="1"/>
  <c r="E254" i="2" s="1"/>
  <c r="F254" i="2" s="1"/>
  <c r="C255" i="2" l="1"/>
  <c r="D255" i="2" s="1"/>
  <c r="E255" i="2" s="1"/>
  <c r="F255" i="2" s="1"/>
  <c r="C256" i="2" l="1"/>
  <c r="D256" i="2" s="1"/>
  <c r="E256" i="2" s="1"/>
  <c r="F256" i="2" s="1"/>
  <c r="C257" i="2" l="1"/>
  <c r="D257" i="2" s="1"/>
  <c r="E257" i="2" s="1"/>
  <c r="F257" i="2" s="1"/>
  <c r="C258" i="2" l="1"/>
  <c r="D258" i="2" s="1"/>
  <c r="E258" i="2" s="1"/>
  <c r="F258" i="2" s="1"/>
  <c r="C259" i="2" l="1"/>
  <c r="D259" i="2" s="1"/>
  <c r="E259" i="2" s="1"/>
  <c r="F259" i="2" s="1"/>
  <c r="C260" i="2" l="1"/>
  <c r="D260" i="2" s="1"/>
  <c r="E260" i="2" s="1"/>
  <c r="F260" i="2" s="1"/>
  <c r="C261" i="2" l="1"/>
  <c r="D261" i="2" s="1"/>
  <c r="E261" i="2" s="1"/>
  <c r="F261" i="2" s="1"/>
  <c r="C262" i="2" l="1"/>
  <c r="D262" i="2" s="1"/>
  <c r="E262" i="2" s="1"/>
  <c r="F262" i="2" s="1"/>
  <c r="C263" i="2" l="1"/>
  <c r="D263" i="2" s="1"/>
  <c r="E263" i="2" s="1"/>
  <c r="F263" i="2" s="1"/>
  <c r="C264" i="2" l="1"/>
  <c r="D264" i="2" s="1"/>
  <c r="E264" i="2" s="1"/>
  <c r="F264" i="2" s="1"/>
  <c r="C265" i="2" l="1"/>
  <c r="D265" i="2" s="1"/>
  <c r="E265" i="2" s="1"/>
  <c r="F265" i="2" s="1"/>
  <c r="C266" i="2" l="1"/>
  <c r="D266" i="2" s="1"/>
  <c r="E266" i="2" s="1"/>
  <c r="F266" i="2" s="1"/>
  <c r="C267" i="2" l="1"/>
  <c r="D267" i="2" s="1"/>
  <c r="E267" i="2" s="1"/>
  <c r="F267" i="2" s="1"/>
  <c r="C268" i="2" l="1"/>
  <c r="D268" i="2" s="1"/>
  <c r="E268" i="2" s="1"/>
  <c r="F268" i="2" s="1"/>
  <c r="C269" i="2" l="1"/>
  <c r="D269" i="2" s="1"/>
  <c r="E269" i="2" s="1"/>
  <c r="F269" i="2" s="1"/>
  <c r="C270" i="2" l="1"/>
  <c r="D270" i="2" s="1"/>
  <c r="E270" i="2" s="1"/>
  <c r="F270" i="2" s="1"/>
  <c r="C271" i="2" l="1"/>
  <c r="D271" i="2" s="1"/>
  <c r="E271" i="2" s="1"/>
  <c r="F271" i="2" s="1"/>
  <c r="C272" i="2" l="1"/>
  <c r="D272" i="2" s="1"/>
  <c r="E272" i="2" s="1"/>
  <c r="F272" i="2" s="1"/>
  <c r="C273" i="2" l="1"/>
  <c r="D273" i="2" s="1"/>
  <c r="E273" i="2" s="1"/>
  <c r="F273" i="2" s="1"/>
  <c r="C274" i="2" l="1"/>
  <c r="D274" i="2" s="1"/>
  <c r="E274" i="2" s="1"/>
  <c r="F274" i="2" s="1"/>
  <c r="C275" i="2" l="1"/>
  <c r="D275" i="2" s="1"/>
  <c r="E275" i="2" s="1"/>
  <c r="F275" i="2" s="1"/>
  <c r="C276" i="2" l="1"/>
  <c r="D276" i="2" s="1"/>
  <c r="E276" i="2" s="1"/>
  <c r="F276" i="2" s="1"/>
  <c r="C277" i="2" l="1"/>
  <c r="D277" i="2" s="1"/>
  <c r="E277" i="2" s="1"/>
  <c r="F277" i="2" s="1"/>
  <c r="C278" i="2" l="1"/>
  <c r="D278" i="2" s="1"/>
  <c r="E278" i="2" s="1"/>
  <c r="F278" i="2" s="1"/>
  <c r="C279" i="2" l="1"/>
  <c r="D279" i="2" s="1"/>
  <c r="E279" i="2" s="1"/>
  <c r="F279" i="2" s="1"/>
  <c r="C280" i="2" l="1"/>
  <c r="D280" i="2" s="1"/>
  <c r="E280" i="2" s="1"/>
  <c r="F280" i="2" s="1"/>
  <c r="C281" i="2" l="1"/>
  <c r="D281" i="2" s="1"/>
  <c r="E281" i="2" s="1"/>
  <c r="F281" i="2" s="1"/>
  <c r="C282" i="2" l="1"/>
  <c r="D282" i="2" s="1"/>
  <c r="E282" i="2" s="1"/>
  <c r="F282" i="2" s="1"/>
  <c r="C283" i="2" l="1"/>
  <c r="D283" i="2" s="1"/>
  <c r="E283" i="2" s="1"/>
  <c r="F283" i="2" s="1"/>
  <c r="C284" i="2" l="1"/>
  <c r="D284" i="2" s="1"/>
  <c r="E284" i="2" s="1"/>
  <c r="F284" i="2" s="1"/>
  <c r="C285" i="2" l="1"/>
  <c r="D285" i="2" s="1"/>
  <c r="E285" i="2" s="1"/>
  <c r="F285" i="2" s="1"/>
  <c r="C286" i="2" l="1"/>
  <c r="D286" i="2" s="1"/>
  <c r="E286" i="2" s="1"/>
  <c r="F286" i="2" s="1"/>
  <c r="C287" i="2" l="1"/>
  <c r="D287" i="2" s="1"/>
  <c r="E287" i="2" s="1"/>
  <c r="F287" i="2" s="1"/>
  <c r="C288" i="2" l="1"/>
  <c r="D288" i="2" s="1"/>
  <c r="E288" i="2" s="1"/>
  <c r="F288" i="2" s="1"/>
  <c r="C289" i="2" l="1"/>
  <c r="D289" i="2" s="1"/>
  <c r="E289" i="2" s="1"/>
  <c r="F289" i="2" s="1"/>
  <c r="C290" i="2" l="1"/>
  <c r="D290" i="2" s="1"/>
  <c r="E290" i="2" s="1"/>
  <c r="F290" i="2" s="1"/>
  <c r="C291" i="2" l="1"/>
  <c r="D291" i="2" s="1"/>
  <c r="E291" i="2" s="1"/>
  <c r="F291" i="2" s="1"/>
  <c r="C292" i="2" l="1"/>
  <c r="D292" i="2" s="1"/>
  <c r="E292" i="2" s="1"/>
  <c r="F292" i="2" s="1"/>
  <c r="C293" i="2" l="1"/>
  <c r="D293" i="2" s="1"/>
  <c r="E293" i="2" s="1"/>
  <c r="F293" i="2" s="1"/>
  <c r="C294" i="2" l="1"/>
  <c r="D294" i="2" s="1"/>
  <c r="E294" i="2" s="1"/>
  <c r="F294" i="2" s="1"/>
  <c r="C295" i="2" l="1"/>
  <c r="D295" i="2" s="1"/>
  <c r="E295" i="2" s="1"/>
  <c r="F295" i="2" s="1"/>
  <c r="C296" i="2" l="1"/>
  <c r="D296" i="2" s="1"/>
  <c r="E296" i="2" s="1"/>
  <c r="F296" i="2" s="1"/>
  <c r="C297" i="2" l="1"/>
  <c r="D297" i="2" s="1"/>
  <c r="E297" i="2" s="1"/>
  <c r="F297" i="2" s="1"/>
  <c r="C298" i="2" l="1"/>
  <c r="D298" i="2" s="1"/>
  <c r="E298" i="2" s="1"/>
  <c r="F298" i="2" s="1"/>
  <c r="C299" i="2" l="1"/>
  <c r="D299" i="2" s="1"/>
  <c r="E299" i="2" s="1"/>
  <c r="F299" i="2" s="1"/>
  <c r="C300" i="2" l="1"/>
  <c r="D300" i="2" s="1"/>
  <c r="E300" i="2" s="1"/>
  <c r="F300" i="2" s="1"/>
  <c r="C301" i="2" l="1"/>
  <c r="D301" i="2" s="1"/>
  <c r="E301" i="2" s="1"/>
  <c r="F301" i="2" s="1"/>
  <c r="C302" i="2" l="1"/>
  <c r="D302" i="2" s="1"/>
  <c r="E302" i="2" s="1"/>
  <c r="F302" i="2" s="1"/>
  <c r="C303" i="2" l="1"/>
  <c r="D303" i="2" s="1"/>
  <c r="E303" i="2" s="1"/>
  <c r="F303" i="2" s="1"/>
  <c r="C304" i="2" l="1"/>
  <c r="D304" i="2" s="1"/>
  <c r="E304" i="2" s="1"/>
  <c r="F304" i="2" s="1"/>
  <c r="C305" i="2" l="1"/>
  <c r="D305" i="2" s="1"/>
  <c r="E305" i="2" s="1"/>
  <c r="F305" i="2" s="1"/>
  <c r="C306" i="2" l="1"/>
  <c r="D306" i="2" s="1"/>
  <c r="E306" i="2" s="1"/>
  <c r="F306" i="2" s="1"/>
  <c r="C307" i="2" l="1"/>
  <c r="D307" i="2" s="1"/>
  <c r="E307" i="2" s="1"/>
  <c r="F307" i="2" s="1"/>
  <c r="C308" i="2" l="1"/>
  <c r="D308" i="2" s="1"/>
  <c r="E308" i="2" s="1"/>
  <c r="F308" i="2" s="1"/>
  <c r="C309" i="2" l="1"/>
  <c r="D309" i="2" s="1"/>
  <c r="E309" i="2" s="1"/>
  <c r="F309" i="2" s="1"/>
  <c r="C310" i="2" l="1"/>
  <c r="D310" i="2" s="1"/>
  <c r="E310" i="2" s="1"/>
  <c r="F310" i="2" s="1"/>
  <c r="C311" i="2" l="1"/>
  <c r="D311" i="2" s="1"/>
  <c r="E311" i="2" s="1"/>
  <c r="F311" i="2" s="1"/>
  <c r="C312" i="2" l="1"/>
  <c r="D312" i="2" s="1"/>
  <c r="E312" i="2" s="1"/>
  <c r="F312" i="2" s="1"/>
  <c r="C313" i="2" l="1"/>
  <c r="D313" i="2" s="1"/>
  <c r="E313" i="2" s="1"/>
  <c r="F313" i="2" s="1"/>
  <c r="C314" i="2" l="1"/>
  <c r="D314" i="2" s="1"/>
  <c r="E314" i="2" s="1"/>
  <c r="F314" i="2" s="1"/>
  <c r="C315" i="2" l="1"/>
  <c r="D315" i="2" s="1"/>
  <c r="E315" i="2" s="1"/>
  <c r="F315" i="2" s="1"/>
  <c r="C316" i="2" l="1"/>
  <c r="D316" i="2" s="1"/>
  <c r="E316" i="2" s="1"/>
  <c r="F316" i="2" s="1"/>
  <c r="C317" i="2" l="1"/>
  <c r="D317" i="2" s="1"/>
  <c r="E317" i="2" s="1"/>
  <c r="F317" i="2" s="1"/>
  <c r="C318" i="2" l="1"/>
  <c r="D318" i="2" s="1"/>
  <c r="E318" i="2" s="1"/>
  <c r="F318" i="2" s="1"/>
  <c r="C319" i="2" l="1"/>
  <c r="D319" i="2" s="1"/>
  <c r="E319" i="2" s="1"/>
  <c r="F319" i="2" s="1"/>
  <c r="C320" i="2" l="1"/>
  <c r="D320" i="2" s="1"/>
  <c r="E320" i="2" s="1"/>
  <c r="F320" i="2" s="1"/>
  <c r="C321" i="2" l="1"/>
  <c r="D321" i="2" s="1"/>
  <c r="E321" i="2" s="1"/>
  <c r="F321" i="2" s="1"/>
  <c r="C322" i="2" l="1"/>
  <c r="D322" i="2" s="1"/>
  <c r="E322" i="2" s="1"/>
  <c r="F322" i="2" s="1"/>
  <c r="C323" i="2" l="1"/>
  <c r="D323" i="2" s="1"/>
  <c r="E323" i="2" s="1"/>
  <c r="F323" i="2" s="1"/>
  <c r="C324" i="2" l="1"/>
  <c r="D324" i="2" s="1"/>
  <c r="E324" i="2" s="1"/>
  <c r="F324" i="2" s="1"/>
  <c r="C325" i="2" l="1"/>
  <c r="D325" i="2" s="1"/>
  <c r="E325" i="2" s="1"/>
  <c r="F325" i="2" s="1"/>
  <c r="C326" i="2" l="1"/>
  <c r="D326" i="2" s="1"/>
  <c r="E326" i="2" s="1"/>
  <c r="F326" i="2" s="1"/>
  <c r="C327" i="2" l="1"/>
  <c r="D327" i="2" s="1"/>
  <c r="E327" i="2" s="1"/>
  <c r="F327" i="2" s="1"/>
  <c r="C328" i="2" l="1"/>
  <c r="D328" i="2" s="1"/>
  <c r="E328" i="2" s="1"/>
  <c r="F328" i="2" s="1"/>
  <c r="C329" i="2" l="1"/>
  <c r="D329" i="2" s="1"/>
  <c r="E329" i="2" s="1"/>
  <c r="F329" i="2" s="1"/>
  <c r="C330" i="2" l="1"/>
  <c r="D330" i="2" s="1"/>
  <c r="E330" i="2" s="1"/>
  <c r="F330" i="2" s="1"/>
  <c r="C331" i="2" l="1"/>
  <c r="D331" i="2" s="1"/>
  <c r="E331" i="2" s="1"/>
  <c r="F331" i="2" s="1"/>
  <c r="C332" i="2" l="1"/>
  <c r="D332" i="2" s="1"/>
  <c r="E332" i="2" s="1"/>
  <c r="F332" i="2" s="1"/>
  <c r="C333" i="2" l="1"/>
  <c r="D333" i="2" s="1"/>
  <c r="E333" i="2" s="1"/>
  <c r="F333" i="2" s="1"/>
  <c r="C334" i="2" l="1"/>
  <c r="D334" i="2" s="1"/>
  <c r="E334" i="2" s="1"/>
  <c r="F334" i="2" s="1"/>
  <c r="C335" i="2" l="1"/>
  <c r="D335" i="2" s="1"/>
  <c r="E335" i="2" s="1"/>
  <c r="F335" i="2" s="1"/>
  <c r="C336" i="2" l="1"/>
  <c r="D336" i="2" s="1"/>
  <c r="E336" i="2" s="1"/>
  <c r="F336" i="2" s="1"/>
  <c r="C337" i="2" l="1"/>
  <c r="D337" i="2" s="1"/>
  <c r="E337" i="2" s="1"/>
  <c r="F337" i="2" s="1"/>
  <c r="C338" i="2" l="1"/>
  <c r="D338" i="2" s="1"/>
  <c r="E338" i="2" s="1"/>
  <c r="F338" i="2" s="1"/>
  <c r="C339" i="2" l="1"/>
  <c r="D339" i="2" s="1"/>
  <c r="E339" i="2" s="1"/>
  <c r="F339" i="2" s="1"/>
  <c r="C340" i="2" l="1"/>
  <c r="D340" i="2" s="1"/>
  <c r="E340" i="2" s="1"/>
  <c r="F340" i="2" s="1"/>
  <c r="C341" i="2" l="1"/>
  <c r="D341" i="2" s="1"/>
  <c r="E341" i="2" s="1"/>
  <c r="F341" i="2" s="1"/>
  <c r="C342" i="2" l="1"/>
  <c r="D342" i="2" s="1"/>
  <c r="E342" i="2" s="1"/>
  <c r="F342" i="2" s="1"/>
  <c r="C343" i="2" l="1"/>
  <c r="D343" i="2" s="1"/>
  <c r="E343" i="2" s="1"/>
  <c r="F343" i="2" s="1"/>
  <c r="C344" i="2" l="1"/>
  <c r="D344" i="2" s="1"/>
  <c r="E344" i="2" s="1"/>
  <c r="F344" i="2" s="1"/>
  <c r="C345" i="2" l="1"/>
  <c r="D345" i="2" s="1"/>
  <c r="E345" i="2" s="1"/>
  <c r="F345" i="2" s="1"/>
  <c r="C346" i="2" l="1"/>
  <c r="D346" i="2" s="1"/>
  <c r="E346" i="2" s="1"/>
  <c r="F346" i="2" s="1"/>
  <c r="C347" i="2" l="1"/>
  <c r="D347" i="2" s="1"/>
  <c r="E347" i="2" s="1"/>
  <c r="F347" i="2" s="1"/>
  <c r="C348" i="2" l="1"/>
  <c r="D348" i="2" s="1"/>
  <c r="E348" i="2" s="1"/>
  <c r="F348" i="2" s="1"/>
  <c r="C349" i="2" l="1"/>
  <c r="D349" i="2" s="1"/>
  <c r="E349" i="2" s="1"/>
  <c r="F349" i="2" s="1"/>
  <c r="C350" i="2" l="1"/>
  <c r="D350" i="2" s="1"/>
  <c r="E350" i="2" s="1"/>
  <c r="F350" i="2" s="1"/>
  <c r="C351" i="2" l="1"/>
  <c r="D351" i="2" s="1"/>
  <c r="E351" i="2" s="1"/>
  <c r="F351" i="2" s="1"/>
  <c r="C352" i="2" l="1"/>
  <c r="D352" i="2" s="1"/>
  <c r="E352" i="2" s="1"/>
  <c r="F352" i="2" s="1"/>
  <c r="C353" i="2" l="1"/>
  <c r="D353" i="2" s="1"/>
  <c r="E353" i="2" s="1"/>
  <c r="F353" i="2" s="1"/>
  <c r="C354" i="2" l="1"/>
  <c r="D354" i="2" s="1"/>
  <c r="E354" i="2" s="1"/>
  <c r="F354" i="2" s="1"/>
  <c r="C355" i="2" l="1"/>
  <c r="D355" i="2" s="1"/>
  <c r="E355" i="2" s="1"/>
  <c r="F355" i="2" s="1"/>
  <c r="C356" i="2" l="1"/>
  <c r="D356" i="2" s="1"/>
  <c r="E356" i="2" s="1"/>
  <c r="F356" i="2" s="1"/>
  <c r="C357" i="2" l="1"/>
  <c r="D357" i="2" s="1"/>
  <c r="E357" i="2" s="1"/>
  <c r="F357" i="2" s="1"/>
  <c r="C358" i="2" l="1"/>
  <c r="D358" i="2" s="1"/>
  <c r="E358" i="2" s="1"/>
  <c r="F358" i="2" s="1"/>
  <c r="C359" i="2" l="1"/>
  <c r="D359" i="2" s="1"/>
  <c r="E359" i="2" s="1"/>
  <c r="F359" i="2" s="1"/>
  <c r="C360" i="2" l="1"/>
  <c r="D360" i="2" s="1"/>
  <c r="E360" i="2" s="1"/>
  <c r="F360" i="2" s="1"/>
  <c r="C361" i="2" l="1"/>
  <c r="D361" i="2" s="1"/>
  <c r="E361" i="2" s="1"/>
  <c r="F361" i="2" s="1"/>
  <c r="C362" i="2" l="1"/>
  <c r="D362" i="2" s="1"/>
  <c r="E362" i="2" s="1"/>
  <c r="F362" i="2" s="1"/>
  <c r="C363" i="2" l="1"/>
  <c r="D363" i="2" s="1"/>
  <c r="E363" i="2" s="1"/>
  <c r="F363" i="2" s="1"/>
  <c r="C364" i="2" l="1"/>
  <c r="D364" i="2" s="1"/>
  <c r="E364" i="2" s="1"/>
  <c r="F364" i="2" s="1"/>
  <c r="C365" i="2" l="1"/>
  <c r="D365" i="2" s="1"/>
  <c r="E365" i="2" s="1"/>
  <c r="F365" i="2" s="1"/>
  <c r="C366" i="2" l="1"/>
  <c r="D366" i="2" s="1"/>
  <c r="E366" i="2" s="1"/>
  <c r="F366" i="2" s="1"/>
  <c r="C367" i="2" l="1"/>
  <c r="D367" i="2" s="1"/>
  <c r="E367" i="2" s="1"/>
  <c r="F367" i="2" s="1"/>
  <c r="C368" i="2" l="1"/>
  <c r="D368" i="2" s="1"/>
  <c r="E368" i="2" s="1"/>
  <c r="F368" i="2" s="1"/>
  <c r="C369" i="2" l="1"/>
  <c r="D369" i="2" s="1"/>
  <c r="E369" i="2" s="1"/>
  <c r="F369" i="2" s="1"/>
  <c r="C370" i="2" l="1"/>
  <c r="D370" i="2" s="1"/>
  <c r="E370" i="2" s="1"/>
  <c r="F370" i="2" s="1"/>
  <c r="C371" i="2" l="1"/>
  <c r="D371" i="2" s="1"/>
  <c r="E371" i="2" s="1"/>
  <c r="F371" i="2" s="1"/>
  <c r="C372" i="2" l="1"/>
  <c r="D372" i="2" s="1"/>
  <c r="E372" i="2" s="1"/>
  <c r="F372" i="2" s="1"/>
  <c r="C373" i="2" l="1"/>
  <c r="D373" i="2" s="1"/>
  <c r="E373" i="2" s="1"/>
  <c r="F373" i="2" s="1"/>
  <c r="C374" i="2" l="1"/>
  <c r="D374" i="2" s="1"/>
  <c r="E374" i="2" s="1"/>
  <c r="F374" i="2" s="1"/>
  <c r="C375" i="2" l="1"/>
  <c r="D375" i="2" s="1"/>
  <c r="E375" i="2" s="1"/>
  <c r="F375" i="2" s="1"/>
  <c r="C376" i="2" l="1"/>
  <c r="D376" i="2" s="1"/>
  <c r="E376" i="2" s="1"/>
  <c r="F376" i="2" s="1"/>
</calcChain>
</file>

<file path=xl/comments1.xml><?xml version="1.0" encoding="utf-8"?>
<comments xmlns="http://schemas.openxmlformats.org/spreadsheetml/2006/main">
  <authors>
    <author>Alex</author>
  </authors>
  <commentList>
    <comment ref="F14" authorId="0">
      <text>
        <r>
          <rPr>
            <b/>
            <sz val="9"/>
            <color indexed="81"/>
            <rFont val="Tahoma"/>
            <family val="2"/>
          </rPr>
          <t>Alex:</t>
        </r>
        <r>
          <rPr>
            <sz val="9"/>
            <color indexed="81"/>
            <rFont val="Tahoma"/>
            <family val="2"/>
          </rPr>
          <t xml:space="preserve">
Equals BGN/(1+i)
</t>
        </r>
      </text>
    </comment>
  </commentList>
</comments>
</file>

<file path=xl/sharedStrings.xml><?xml version="1.0" encoding="utf-8"?>
<sst xmlns="http://schemas.openxmlformats.org/spreadsheetml/2006/main" count="139" uniqueCount="93">
  <si>
    <t>Present Value Calculator</t>
  </si>
  <si>
    <t>Number of Years</t>
  </si>
  <si>
    <t>Annual Rate (I)</t>
  </si>
  <si>
    <t>Number of Years (N)</t>
  </si>
  <si>
    <t>Periods per Year (M)</t>
  </si>
  <si>
    <t>Present Value (PV)</t>
  </si>
  <si>
    <t>END or BGN (0/1)</t>
  </si>
  <si>
    <t>Future Value Calculator</t>
  </si>
  <si>
    <t>Future Value (FV)</t>
  </si>
  <si>
    <t>Loan Calculator</t>
  </si>
  <si>
    <t>Purchase Price</t>
  </si>
  <si>
    <t>Down Payment</t>
  </si>
  <si>
    <t>Payments per Year</t>
  </si>
  <si>
    <t>Payment</t>
  </si>
  <si>
    <t>Amortization Schedule</t>
  </si>
  <si>
    <t>Beg. Bal</t>
  </si>
  <si>
    <t>Interest</t>
  </si>
  <si>
    <t>Principal</t>
  </si>
  <si>
    <t>End Bal</t>
  </si>
  <si>
    <t>Principal Remaining After nth Payment</t>
  </si>
  <si>
    <t>Payment Number</t>
  </si>
  <si>
    <t>Principal Remaining</t>
  </si>
  <si>
    <t>Lifetime Interest Paid</t>
  </si>
  <si>
    <t>Stream of Cash Flows</t>
  </si>
  <si>
    <t>Period</t>
  </si>
  <si>
    <t>PV</t>
  </si>
  <si>
    <t>Initial Investment</t>
  </si>
  <si>
    <t>NPV</t>
  </si>
  <si>
    <t>IRR</t>
  </si>
  <si>
    <t>Payments Needed To Reach Future Goal</t>
  </si>
  <si>
    <t>Present Value</t>
  </si>
  <si>
    <t>Future Goal (FV)</t>
  </si>
  <si>
    <t>Payment Needed</t>
  </si>
  <si>
    <t>Years Needed to Reach Future Goal</t>
  </si>
  <si>
    <t xml:space="preserve">Payment </t>
  </si>
  <si>
    <t>END/BGN (0/1)</t>
  </si>
  <si>
    <t>Periods Needed</t>
  </si>
  <si>
    <t>Future Value of Constant Growth Annuity</t>
  </si>
  <si>
    <t>Periods per Year</t>
  </si>
  <si>
    <t>Growth Rate of Payments</t>
  </si>
  <si>
    <t>First Payment</t>
  </si>
  <si>
    <t>END/BGN</t>
  </si>
  <si>
    <t>Beg Bal</t>
  </si>
  <si>
    <t>Present Value of a Constant Growth Annuity</t>
  </si>
  <si>
    <t>Growth Rate</t>
  </si>
  <si>
    <t>Initial Payment</t>
  </si>
  <si>
    <t>Future Value</t>
  </si>
  <si>
    <t>END</t>
  </si>
  <si>
    <t>BGN</t>
  </si>
  <si>
    <t>Total PV</t>
  </si>
  <si>
    <t>Making Scheduled Payments</t>
  </si>
  <si>
    <t>Making Actual Payments</t>
  </si>
  <si>
    <t>Interest Saved</t>
  </si>
  <si>
    <t>Months Saved</t>
  </si>
  <si>
    <t>Number of years</t>
  </si>
  <si>
    <t>Years Needed</t>
  </si>
  <si>
    <t>Marginal Tax Bracket</t>
  </si>
  <si>
    <t>Pre-tax Annual Rate</t>
  </si>
  <si>
    <t>Marginal Tax Rate</t>
  </si>
  <si>
    <t>Pre-Tax Annual Rate</t>
  </si>
  <si>
    <t>Desired After-Tax Rate of Return</t>
  </si>
  <si>
    <t>After-Tax APR</t>
  </si>
  <si>
    <t>After-Tax Nominal Rate of Return</t>
  </si>
  <si>
    <t xml:space="preserve">After-Tax Nominal Rate of Return </t>
  </si>
  <si>
    <t>Present Value - Longhand</t>
  </si>
  <si>
    <t>Present Value - Excel Function</t>
  </si>
  <si>
    <t>Future Value of CGA - formula</t>
  </si>
  <si>
    <t>Future Value of CGA - Excel Function</t>
  </si>
  <si>
    <t>Loan Amortization Schedule</t>
  </si>
  <si>
    <t>Principal Outstanding</t>
  </si>
  <si>
    <t>Interest Due</t>
  </si>
  <si>
    <t>Principal Due</t>
  </si>
  <si>
    <t>Original Principal Borrowed</t>
  </si>
  <si>
    <t>Annual Interest Rate (APR)</t>
  </si>
  <si>
    <t>Term (Years)</t>
  </si>
  <si>
    <t>Scheduled Periodic Payment</t>
  </si>
  <si>
    <t>3. Principal Remaining</t>
  </si>
  <si>
    <t>4. Accrued Interest</t>
  </si>
  <si>
    <t>Today</t>
  </si>
  <si>
    <t>Date of last Payment</t>
  </si>
  <si>
    <t>1. Interest Due This Year</t>
  </si>
  <si>
    <t>2. Principal Due This Year</t>
  </si>
  <si>
    <t>4-Step Process (Approximate)</t>
  </si>
  <si>
    <t>4-Step Process (More Exact)</t>
  </si>
  <si>
    <t>Net Cash Flow</t>
  </si>
  <si>
    <t>Payment to be Made (PMT or Annuity)</t>
  </si>
  <si>
    <t>Present Value (PV Lump Sum)</t>
  </si>
  <si>
    <t>Payment to be Received (PMT or Annuity)</t>
  </si>
  <si>
    <t>Future Value to be Received (FV Lump Sum)</t>
  </si>
  <si>
    <t>Loan Principal (PV)</t>
  </si>
  <si>
    <t>APR (I)</t>
  </si>
  <si>
    <t>Scheduled Payment (PMT)</t>
  </si>
  <si>
    <t>Actual Payment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</si>
</sst>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0.0"/>
    <numFmt numFmtId="165" formatCode="[$-409]mmmm\ d\,\ yyyy;@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6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6" fontId="3" fillId="0" borderId="0" xfId="0" applyNumberFormat="1" applyFont="1"/>
    <xf numFmtId="0" fontId="4" fillId="0" borderId="0" xfId="0" applyFont="1"/>
    <xf numFmtId="0" fontId="1" fillId="0" borderId="3" xfId="0" applyFont="1" applyBorder="1"/>
    <xf numFmtId="0" fontId="5" fillId="0" borderId="4" xfId="0" applyFont="1" applyBorder="1"/>
    <xf numFmtId="9" fontId="5" fillId="0" borderId="4" xfId="0" applyNumberFormat="1" applyFont="1" applyBorder="1"/>
    <xf numFmtId="0" fontId="3" fillId="0" borderId="4" xfId="0" applyFont="1" applyBorder="1"/>
    <xf numFmtId="6" fontId="5" fillId="0" borderId="4" xfId="0" applyNumberFormat="1" applyFont="1" applyBorder="1"/>
    <xf numFmtId="0" fontId="3" fillId="0" borderId="3" xfId="0" applyFont="1" applyBorder="1"/>
    <xf numFmtId="0" fontId="1" fillId="0" borderId="5" xfId="0" applyFont="1" applyBorder="1"/>
    <xf numFmtId="8" fontId="1" fillId="0" borderId="6" xfId="0" applyNumberFormat="1" applyFont="1" applyBorder="1"/>
    <xf numFmtId="0" fontId="2" fillId="2" borderId="7" xfId="0" applyFont="1" applyFill="1" applyBorder="1"/>
    <xf numFmtId="0" fontId="2" fillId="2" borderId="8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1" fillId="0" borderId="7" xfId="0" applyFont="1" applyBorder="1"/>
    <xf numFmtId="0" fontId="3" fillId="0" borderId="0" xfId="0" applyFont="1" applyBorder="1"/>
    <xf numFmtId="9" fontId="5" fillId="0" borderId="0" xfId="0" applyNumberFormat="1" applyFont="1" applyBorder="1"/>
    <xf numFmtId="6" fontId="3" fillId="0" borderId="4" xfId="0" applyNumberFormat="1" applyFont="1" applyBorder="1"/>
    <xf numFmtId="6" fontId="6" fillId="0" borderId="4" xfId="0" applyNumberFormat="1" applyFont="1" applyBorder="1"/>
    <xf numFmtId="0" fontId="3" fillId="0" borderId="5" xfId="0" applyFont="1" applyBorder="1"/>
    <xf numFmtId="0" fontId="3" fillId="0" borderId="10" xfId="0" applyFont="1" applyBorder="1"/>
    <xf numFmtId="0" fontId="0" fillId="2" borderId="11" xfId="0" applyFill="1" applyBorder="1"/>
    <xf numFmtId="0" fontId="3" fillId="0" borderId="7" xfId="0" applyFont="1" applyBorder="1"/>
    <xf numFmtId="0" fontId="3" fillId="2" borderId="7" xfId="0" applyFont="1" applyFill="1" applyBorder="1"/>
    <xf numFmtId="0" fontId="3" fillId="2" borderId="11" xfId="0" applyFont="1" applyFill="1" applyBorder="1"/>
    <xf numFmtId="6" fontId="3" fillId="0" borderId="12" xfId="0" applyNumberFormat="1" applyFont="1" applyBorder="1"/>
    <xf numFmtId="0" fontId="3" fillId="0" borderId="1" xfId="0" applyFont="1" applyBorder="1"/>
    <xf numFmtId="8" fontId="3" fillId="0" borderId="4" xfId="0" applyNumberFormat="1" applyFont="1" applyBorder="1"/>
    <xf numFmtId="8" fontId="3" fillId="0" borderId="6" xfId="0" applyNumberFormat="1" applyFont="1" applyBorder="1"/>
    <xf numFmtId="0" fontId="1" fillId="0" borderId="0" xfId="0" applyFont="1" applyBorder="1"/>
    <xf numFmtId="6" fontId="3" fillId="0" borderId="0" xfId="0" applyNumberFormat="1" applyFont="1" applyBorder="1"/>
    <xf numFmtId="8" fontId="3" fillId="0" borderId="0" xfId="0" applyNumberFormat="1" applyFont="1" applyBorder="1"/>
    <xf numFmtId="0" fontId="1" fillId="2" borderId="11" xfId="0" applyFont="1" applyFill="1" applyBorder="1"/>
    <xf numFmtId="0" fontId="1" fillId="2" borderId="8" xfId="0" applyFont="1" applyFill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/>
    <xf numFmtId="9" fontId="5" fillId="0" borderId="2" xfId="0" applyNumberFormat="1" applyFont="1" applyBorder="1"/>
    <xf numFmtId="0" fontId="1" fillId="0" borderId="3" xfId="0" applyFont="1" applyBorder="1" applyAlignment="1">
      <alignment horizontal="center"/>
    </xf>
    <xf numFmtId="8" fontId="1" fillId="0" borderId="4" xfId="0" applyNumberFormat="1" applyFont="1" applyBorder="1"/>
    <xf numFmtId="6" fontId="5" fillId="0" borderId="0" xfId="0" applyNumberFormat="1" applyFont="1" applyBorder="1"/>
    <xf numFmtId="0" fontId="1" fillId="0" borderId="11" xfId="0" applyFont="1" applyBorder="1" applyAlignment="1">
      <alignment horizontal="right"/>
    </xf>
    <xf numFmtId="8" fontId="1" fillId="0" borderId="8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10" fontId="1" fillId="0" borderId="6" xfId="0" applyNumberFormat="1" applyFont="1" applyBorder="1"/>
    <xf numFmtId="0" fontId="7" fillId="0" borderId="0" xfId="0" applyFont="1"/>
    <xf numFmtId="164" fontId="1" fillId="0" borderId="4" xfId="0" applyNumberFormat="1" applyFont="1" applyBorder="1"/>
    <xf numFmtId="0" fontId="1" fillId="0" borderId="10" xfId="0" applyFont="1" applyBorder="1"/>
    <xf numFmtId="164" fontId="1" fillId="0" borderId="6" xfId="0" applyNumberFormat="1" applyFont="1" applyBorder="1"/>
    <xf numFmtId="0" fontId="5" fillId="0" borderId="0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6" fontId="1" fillId="0" borderId="10" xfId="0" applyNumberFormat="1" applyFont="1" applyBorder="1"/>
    <xf numFmtId="6" fontId="1" fillId="0" borderId="6" xfId="0" applyNumberFormat="1" applyFont="1" applyBorder="1"/>
    <xf numFmtId="6" fontId="1" fillId="0" borderId="0" xfId="0" applyNumberFormat="1" applyFont="1" applyBorder="1"/>
    <xf numFmtId="6" fontId="1" fillId="0" borderId="4" xfId="0" applyNumberFormat="1" applyFont="1" applyBorder="1"/>
    <xf numFmtId="0" fontId="1" fillId="0" borderId="5" xfId="0" applyFont="1" applyBorder="1" applyAlignment="1">
      <alignment horizontal="center"/>
    </xf>
    <xf numFmtId="6" fontId="3" fillId="0" borderId="10" xfId="0" applyNumberFormat="1" applyFont="1" applyBorder="1"/>
    <xf numFmtId="6" fontId="3" fillId="0" borderId="6" xfId="0" applyNumberFormat="1" applyFont="1" applyBorder="1"/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6" fontId="3" fillId="0" borderId="9" xfId="0" applyNumberFormat="1" applyFont="1" applyBorder="1"/>
    <xf numFmtId="6" fontId="3" fillId="0" borderId="2" xfId="0" applyNumberFormat="1" applyFont="1" applyBorder="1"/>
    <xf numFmtId="0" fontId="3" fillId="0" borderId="1" xfId="0" applyFont="1" applyBorder="1" applyAlignment="1">
      <alignment horizontal="center"/>
    </xf>
    <xf numFmtId="10" fontId="5" fillId="0" borderId="4" xfId="0" applyNumberFormat="1" applyFont="1" applyBorder="1"/>
    <xf numFmtId="8" fontId="5" fillId="3" borderId="6" xfId="0" applyNumberFormat="1" applyFont="1" applyFill="1" applyBorder="1"/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8" fontId="1" fillId="0" borderId="2" xfId="0" applyNumberFormat="1" applyFont="1" applyBorder="1"/>
    <xf numFmtId="8" fontId="3" fillId="0" borderId="2" xfId="0" applyNumberFormat="1" applyFont="1" applyBorder="1"/>
    <xf numFmtId="8" fontId="3" fillId="0" borderId="12" xfId="0" applyNumberFormat="1" applyFont="1" applyBorder="1"/>
    <xf numFmtId="0" fontId="3" fillId="0" borderId="7" xfId="0" applyFont="1" applyFill="1" applyBorder="1"/>
    <xf numFmtId="164" fontId="6" fillId="0" borderId="8" xfId="0" applyNumberFormat="1" applyFont="1" applyFill="1" applyBorder="1"/>
    <xf numFmtId="0" fontId="3" fillId="0" borderId="9" xfId="0" applyFont="1" applyBorder="1" applyAlignment="1">
      <alignment horizontal="center"/>
    </xf>
    <xf numFmtId="8" fontId="3" fillId="0" borderId="9" xfId="0" applyNumberFormat="1" applyFont="1" applyBorder="1"/>
    <xf numFmtId="8" fontId="2" fillId="0" borderId="0" xfId="0" applyNumberFormat="1" applyFont="1"/>
    <xf numFmtId="9" fontId="2" fillId="0" borderId="0" xfId="0" applyNumberFormat="1" applyFont="1"/>
    <xf numFmtId="0" fontId="0" fillId="0" borderId="1" xfId="0" applyBorder="1"/>
    <xf numFmtId="0" fontId="1" fillId="0" borderId="9" xfId="0" applyFont="1" applyFill="1" applyBorder="1" applyAlignment="1">
      <alignment horizontal="right"/>
    </xf>
    <xf numFmtId="0" fontId="9" fillId="0" borderId="2" xfId="0" applyFont="1" applyBorder="1"/>
    <xf numFmtId="0" fontId="0" fillId="0" borderId="5" xfId="0" applyBorder="1"/>
    <xf numFmtId="0" fontId="1" fillId="0" borderId="10" xfId="0" applyFont="1" applyFill="1" applyBorder="1" applyAlignment="1">
      <alignment horizontal="right"/>
    </xf>
    <xf numFmtId="8" fontId="8" fillId="0" borderId="6" xfId="0" applyNumberFormat="1" applyFont="1" applyBorder="1"/>
    <xf numFmtId="6" fontId="1" fillId="0" borderId="6" xfId="0" quotePrefix="1" applyNumberFormat="1" applyFont="1" applyBorder="1"/>
    <xf numFmtId="8" fontId="1" fillId="0" borderId="0" xfId="0" quotePrefix="1" applyNumberFormat="1" applyFont="1" applyBorder="1"/>
    <xf numFmtId="6" fontId="1" fillId="0" borderId="10" xfId="0" quotePrefix="1" applyNumberFormat="1" applyFont="1" applyBorder="1"/>
    <xf numFmtId="8" fontId="3" fillId="0" borderId="0" xfId="0" applyNumberFormat="1" applyFont="1"/>
    <xf numFmtId="6" fontId="0" fillId="0" borderId="0" xfId="0" applyNumberFormat="1"/>
    <xf numFmtId="0" fontId="12" fillId="0" borderId="1" xfId="0" applyFont="1" applyBorder="1"/>
    <xf numFmtId="0" fontId="0" fillId="0" borderId="9" xfId="0" applyBorder="1"/>
    <xf numFmtId="6" fontId="13" fillId="4" borderId="2" xfId="0" applyNumberFormat="1" applyFont="1" applyFill="1" applyBorder="1"/>
    <xf numFmtId="0" fontId="12" fillId="0" borderId="3" xfId="0" applyFont="1" applyBorder="1"/>
    <xf numFmtId="0" fontId="0" fillId="0" borderId="0" xfId="0" applyBorder="1"/>
    <xf numFmtId="10" fontId="13" fillId="4" borderId="4" xfId="0" applyNumberFormat="1" applyFont="1" applyFill="1" applyBorder="1"/>
    <xf numFmtId="0" fontId="13" fillId="4" borderId="4" xfId="0" applyFont="1" applyFill="1" applyBorder="1"/>
    <xf numFmtId="0" fontId="0" fillId="0" borderId="4" xfId="0" applyBorder="1"/>
    <xf numFmtId="0" fontId="12" fillId="0" borderId="5" xfId="0" applyFont="1" applyBorder="1"/>
    <xf numFmtId="0" fontId="0" fillId="0" borderId="10" xfId="0" applyBorder="1"/>
    <xf numFmtId="8" fontId="12" fillId="0" borderId="6" xfId="0" applyNumberFormat="1" applyFont="1" applyBorder="1"/>
    <xf numFmtId="8" fontId="0" fillId="0" borderId="13" xfId="0" applyNumberFormat="1" applyBorder="1"/>
    <xf numFmtId="0" fontId="12" fillId="0" borderId="14" xfId="0" applyFont="1" applyBorder="1"/>
    <xf numFmtId="8" fontId="0" fillId="0" borderId="15" xfId="0" applyNumberFormat="1" applyBorder="1"/>
    <xf numFmtId="0" fontId="12" fillId="0" borderId="16" xfId="0" applyFont="1" applyBorder="1"/>
    <xf numFmtId="8" fontId="0" fillId="0" borderId="17" xfId="0" applyNumberFormat="1" applyBorder="1"/>
    <xf numFmtId="8" fontId="0" fillId="0" borderId="18" xfId="0" applyNumberFormat="1" applyBorder="1"/>
    <xf numFmtId="0" fontId="12" fillId="0" borderId="19" xfId="0" applyFont="1" applyBorder="1"/>
    <xf numFmtId="8" fontId="0" fillId="0" borderId="20" xfId="0" applyNumberFormat="1" applyBorder="1"/>
    <xf numFmtId="8" fontId="0" fillId="0" borderId="21" xfId="0" applyNumberFormat="1" applyBorder="1"/>
    <xf numFmtId="0" fontId="12" fillId="5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8" fontId="12" fillId="0" borderId="4" xfId="0" applyNumberFormat="1" applyFont="1" applyBorder="1"/>
    <xf numFmtId="0" fontId="13" fillId="4" borderId="2" xfId="0" applyFont="1" applyFill="1" applyBorder="1" applyAlignment="1">
      <alignment horizont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left" indent="2"/>
    </xf>
    <xf numFmtId="0" fontId="12" fillId="0" borderId="5" xfId="0" applyFont="1" applyFill="1" applyBorder="1" applyAlignment="1">
      <alignment horizontal="left" indent="2"/>
    </xf>
    <xf numFmtId="165" fontId="12" fillId="4" borderId="4" xfId="0" applyNumberFormat="1" applyFont="1" applyFill="1" applyBorder="1" applyAlignment="1">
      <alignment horizontal="center"/>
    </xf>
    <xf numFmtId="165" fontId="12" fillId="4" borderId="6" xfId="0" applyNumberFormat="1" applyFont="1" applyFill="1" applyBorder="1" applyAlignment="1">
      <alignment horizontal="center"/>
    </xf>
    <xf numFmtId="8" fontId="6" fillId="0" borderId="4" xfId="0" applyNumberFormat="1" applyFont="1" applyBorder="1" applyAlignment="1">
      <alignment horizontal="right"/>
    </xf>
    <xf numFmtId="8" fontId="3" fillId="0" borderId="4" xfId="0" applyNumberFormat="1" applyFont="1" applyBorder="1" applyAlignment="1">
      <alignment horizontal="right"/>
    </xf>
    <xf numFmtId="17" fontId="3" fillId="0" borderId="0" xfId="0" applyNumberFormat="1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4" fillId="0" borderId="4" xfId="0" applyFont="1" applyBorder="1" applyProtection="1">
      <protection locked="0"/>
    </xf>
    <xf numFmtId="9" fontId="14" fillId="0" borderId="4" xfId="0" applyNumberFormat="1" applyFont="1" applyBorder="1" applyProtection="1">
      <protection locked="0"/>
    </xf>
    <xf numFmtId="10" fontId="14" fillId="0" borderId="4" xfId="0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6" fontId="14" fillId="0" borderId="4" xfId="0" applyNumberFormat="1" applyFont="1" applyBorder="1" applyProtection="1">
      <protection locked="0"/>
    </xf>
    <xf numFmtId="0" fontId="14" fillId="0" borderId="4" xfId="0" applyFont="1" applyBorder="1"/>
    <xf numFmtId="9" fontId="14" fillId="0" borderId="4" xfId="0" applyNumberFormat="1" applyFont="1" applyBorder="1"/>
    <xf numFmtId="10" fontId="14" fillId="0" borderId="4" xfId="0" applyNumberFormat="1" applyFont="1" applyBorder="1"/>
    <xf numFmtId="6" fontId="14" fillId="0" borderId="4" xfId="0" applyNumberFormat="1" applyFont="1" applyBorder="1"/>
    <xf numFmtId="9" fontId="14" fillId="0" borderId="0" xfId="0" applyNumberFormat="1" applyFont="1" applyBorder="1"/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showGridLines="0" zoomScale="150" zoomScaleNormal="150" workbookViewId="0">
      <selection activeCell="E16" sqref="E16"/>
    </sheetView>
  </sheetViews>
  <sheetFormatPr defaultRowHeight="15" x14ac:dyDescent="0.25"/>
  <cols>
    <col min="1" max="1" width="4.85546875" customWidth="1"/>
    <col min="2" max="2" width="50.7109375" bestFit="1" customWidth="1"/>
    <col min="3" max="3" width="19.5703125" customWidth="1"/>
  </cols>
  <sheetData>
    <row r="1" spans="2:3" ht="34.5" customHeight="1" thickBot="1" x14ac:dyDescent="0.45">
      <c r="B1" s="5" t="s">
        <v>7</v>
      </c>
    </row>
    <row r="2" spans="2:3" thickBot="1" x14ac:dyDescent="0.35">
      <c r="B2" s="18"/>
      <c r="C2" s="19"/>
    </row>
    <row r="3" spans="2:3" ht="21" x14ac:dyDescent="0.35">
      <c r="B3" s="6" t="s">
        <v>3</v>
      </c>
      <c r="C3" s="132">
        <v>0</v>
      </c>
    </row>
    <row r="4" spans="2:3" ht="21" hidden="1" x14ac:dyDescent="0.35">
      <c r="B4" s="6" t="s">
        <v>4</v>
      </c>
      <c r="C4" s="132">
        <v>1</v>
      </c>
    </row>
    <row r="5" spans="2:3" ht="21" hidden="1" x14ac:dyDescent="0.35">
      <c r="B5" s="6" t="s">
        <v>58</v>
      </c>
      <c r="C5" s="133">
        <v>0</v>
      </c>
    </row>
    <row r="6" spans="2:3" ht="21" hidden="1" x14ac:dyDescent="0.35">
      <c r="B6" s="6" t="s">
        <v>59</v>
      </c>
      <c r="C6" s="133"/>
    </row>
    <row r="7" spans="2:3" ht="21" x14ac:dyDescent="0.35">
      <c r="B7" s="6" t="s">
        <v>2</v>
      </c>
      <c r="C7" s="134">
        <v>0</v>
      </c>
    </row>
    <row r="8" spans="2:3" ht="21" hidden="1" x14ac:dyDescent="0.35">
      <c r="B8" s="6"/>
      <c r="C8" s="135"/>
    </row>
    <row r="9" spans="2:3" ht="21" x14ac:dyDescent="0.35">
      <c r="B9" s="6" t="s">
        <v>85</v>
      </c>
      <c r="C9" s="136">
        <v>0</v>
      </c>
    </row>
    <row r="10" spans="2:3" ht="21" x14ac:dyDescent="0.35">
      <c r="B10" s="6" t="s">
        <v>86</v>
      </c>
      <c r="C10" s="136">
        <v>0</v>
      </c>
    </row>
    <row r="11" spans="2:3" ht="21" x14ac:dyDescent="0.35">
      <c r="B11" s="11"/>
      <c r="C11" s="9"/>
    </row>
    <row r="12" spans="2:3" ht="21.75" thickBot="1" x14ac:dyDescent="0.4">
      <c r="B12" s="6" t="s">
        <v>6</v>
      </c>
      <c r="C12" s="7">
        <v>1</v>
      </c>
    </row>
    <row r="13" spans="2:3" ht="12.75" customHeight="1" thickBot="1" x14ac:dyDescent="0.4">
      <c r="B13" s="16"/>
      <c r="C13" s="17"/>
    </row>
    <row r="14" spans="2:3" ht="21.75" thickBot="1" x14ac:dyDescent="0.4">
      <c r="B14" s="12" t="s">
        <v>8</v>
      </c>
      <c r="C14" s="13">
        <f>-FV(C7/C4,C3*C4,C9,C10,C12)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showGridLines="0" zoomScale="130" zoomScaleNormal="130" workbookViewId="0">
      <selection activeCell="B12" sqref="B12"/>
    </sheetView>
  </sheetViews>
  <sheetFormatPr defaultColWidth="9.140625" defaultRowHeight="23.25" x14ac:dyDescent="0.35"/>
  <cols>
    <col min="1" max="1" width="5" style="2" customWidth="1"/>
    <col min="2" max="2" width="55.85546875" style="2" bestFit="1" customWidth="1"/>
    <col min="3" max="3" width="20.85546875" style="2" customWidth="1"/>
    <col min="4" max="4" width="16.140625" style="2" bestFit="1" customWidth="1"/>
    <col min="5" max="16384" width="9.140625" style="2"/>
  </cols>
  <sheetData>
    <row r="1" spans="2:4" ht="27" thickBot="1" x14ac:dyDescent="0.45">
      <c r="B1" s="5" t="s">
        <v>0</v>
      </c>
    </row>
    <row r="2" spans="2:4" ht="24" thickBot="1" x14ac:dyDescent="0.4">
      <c r="B2" s="14"/>
      <c r="C2" s="15"/>
    </row>
    <row r="3" spans="2:4" x14ac:dyDescent="0.35">
      <c r="B3" s="6" t="s">
        <v>3</v>
      </c>
      <c r="C3" s="137">
        <v>0</v>
      </c>
    </row>
    <row r="4" spans="2:4" hidden="1" x14ac:dyDescent="0.35">
      <c r="B4" s="6" t="s">
        <v>4</v>
      </c>
      <c r="C4" s="137">
        <v>1</v>
      </c>
    </row>
    <row r="5" spans="2:4" hidden="1" x14ac:dyDescent="0.35">
      <c r="B5" s="6" t="s">
        <v>56</v>
      </c>
      <c r="C5" s="138">
        <v>0</v>
      </c>
    </row>
    <row r="6" spans="2:4" hidden="1" x14ac:dyDescent="0.35">
      <c r="B6" s="6" t="s">
        <v>57</v>
      </c>
      <c r="C6" s="138">
        <v>0</v>
      </c>
    </row>
    <row r="7" spans="2:4" ht="22.9" customHeight="1" x14ac:dyDescent="0.35">
      <c r="B7" s="6" t="s">
        <v>2</v>
      </c>
      <c r="C7" s="139">
        <v>0</v>
      </c>
    </row>
    <row r="8" spans="2:4" ht="12" hidden="1" customHeight="1" x14ac:dyDescent="0.35">
      <c r="B8" s="6"/>
      <c r="C8" s="137"/>
    </row>
    <row r="9" spans="2:4" x14ac:dyDescent="0.35">
      <c r="B9" s="6" t="s">
        <v>87</v>
      </c>
      <c r="C9" s="140">
        <v>0</v>
      </c>
    </row>
    <row r="10" spans="2:4" x14ac:dyDescent="0.35">
      <c r="B10" s="6" t="s">
        <v>88</v>
      </c>
      <c r="C10" s="140">
        <v>0</v>
      </c>
    </row>
    <row r="11" spans="2:4" ht="10.5" customHeight="1" x14ac:dyDescent="0.35">
      <c r="B11" s="11"/>
      <c r="C11" s="9"/>
    </row>
    <row r="12" spans="2:4" ht="24" thickBot="1" x14ac:dyDescent="0.4">
      <c r="B12" s="6" t="s">
        <v>6</v>
      </c>
      <c r="C12" s="7">
        <v>0</v>
      </c>
    </row>
    <row r="13" spans="2:4" ht="11.25" customHeight="1" thickBot="1" x14ac:dyDescent="0.4">
      <c r="B13" s="16"/>
      <c r="C13" s="17"/>
    </row>
    <row r="14" spans="2:4" ht="24" thickBot="1" x14ac:dyDescent="0.4">
      <c r="B14" s="12" t="s">
        <v>5</v>
      </c>
      <c r="C14" s="13">
        <f>-PV(C7/C4,C3*C4,C9,C10,C12)</f>
        <v>0</v>
      </c>
    </row>
    <row r="15" spans="2:4" x14ac:dyDescent="0.35">
      <c r="C15" s="84"/>
      <c r="D15" s="85"/>
    </row>
    <row r="16" spans="2:4" x14ac:dyDescent="0.35">
      <c r="D16" s="84"/>
    </row>
    <row r="17" spans="4:4" x14ac:dyDescent="0.35">
      <c r="D17" s="84"/>
    </row>
    <row r="18" spans="4:4" x14ac:dyDescent="0.35">
      <c r="D18" s="84"/>
    </row>
    <row r="19" spans="4:4" x14ac:dyDescent="0.35">
      <c r="D19" s="84"/>
    </row>
    <row r="20" spans="4:4" x14ac:dyDescent="0.35">
      <c r="D20" s="84"/>
    </row>
    <row r="22" spans="4:4" x14ac:dyDescent="0.35">
      <c r="D22" s="8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77"/>
  <sheetViews>
    <sheetView showGridLines="0" tabSelected="1" zoomScale="120" zoomScaleNormal="120" workbookViewId="0">
      <selection activeCell="X10" sqref="X10"/>
    </sheetView>
  </sheetViews>
  <sheetFormatPr defaultRowHeight="15" x14ac:dyDescent="0.25"/>
  <cols>
    <col min="1" max="1" width="3.28515625" customWidth="1"/>
    <col min="2" max="2" width="25.140625" customWidth="1"/>
    <col min="3" max="3" width="21.7109375" customWidth="1"/>
    <col min="4" max="4" width="22.42578125" customWidth="1"/>
    <col min="5" max="5" width="16" customWidth="1"/>
    <col min="6" max="6" width="22.7109375" customWidth="1"/>
    <col min="7" max="7" width="36.140625" hidden="1" customWidth="1"/>
    <col min="8" max="8" width="19.28515625" hidden="1" customWidth="1"/>
    <col min="9" max="23" width="0" hidden="1" customWidth="1"/>
  </cols>
  <sheetData>
    <row r="1" spans="2:9" ht="27" thickBot="1" x14ac:dyDescent="0.45">
      <c r="B1" s="5" t="s">
        <v>9</v>
      </c>
    </row>
    <row r="2" spans="2:9" ht="15.75" thickBot="1" x14ac:dyDescent="0.3">
      <c r="B2" s="18"/>
      <c r="C2" s="27"/>
      <c r="D2" s="19"/>
    </row>
    <row r="3" spans="2:9" ht="21.75" thickBot="1" x14ac:dyDescent="0.4">
      <c r="B3" s="11" t="s">
        <v>10</v>
      </c>
      <c r="C3" s="21"/>
      <c r="D3" s="140">
        <v>115000</v>
      </c>
      <c r="E3" s="3"/>
      <c r="F3" s="3"/>
      <c r="G3" s="35" t="s">
        <v>19</v>
      </c>
      <c r="H3" s="35"/>
    </row>
    <row r="4" spans="2:9" ht="21.75" thickBot="1" x14ac:dyDescent="0.4">
      <c r="B4" s="11" t="s">
        <v>11</v>
      </c>
      <c r="C4" s="141">
        <v>0.2</v>
      </c>
      <c r="D4" s="31">
        <f>D3*C4</f>
        <v>23000</v>
      </c>
      <c r="E4" s="3"/>
      <c r="F4" s="3"/>
      <c r="G4" s="29"/>
      <c r="H4" s="17"/>
    </row>
    <row r="5" spans="2:9" ht="21" x14ac:dyDescent="0.35">
      <c r="B5" s="11" t="s">
        <v>89</v>
      </c>
      <c r="C5" s="21"/>
      <c r="D5" s="24">
        <f>D3-D4</f>
        <v>92000</v>
      </c>
      <c r="E5" s="3"/>
      <c r="F5" s="3"/>
      <c r="G5" s="11" t="s">
        <v>20</v>
      </c>
      <c r="H5" s="7">
        <v>1</v>
      </c>
    </row>
    <row r="6" spans="2:9" ht="21" x14ac:dyDescent="0.35">
      <c r="B6" s="11"/>
      <c r="C6" s="21"/>
      <c r="D6" s="9"/>
      <c r="E6" s="3"/>
      <c r="F6" s="3"/>
      <c r="G6" s="11" t="s">
        <v>21</v>
      </c>
      <c r="H6" s="127">
        <f>IF(H5&gt;D7*D8,"NA",FV(D9/D8,H5,D11,-D5))</f>
        <v>88055.55772297809</v>
      </c>
      <c r="I6" t="s">
        <v>50</v>
      </c>
    </row>
    <row r="7" spans="2:9" ht="21.75" thickBot="1" x14ac:dyDescent="0.4">
      <c r="B7" s="11" t="s">
        <v>3</v>
      </c>
      <c r="C7" s="21"/>
      <c r="D7" s="137">
        <v>5</v>
      </c>
      <c r="E7" s="3"/>
      <c r="F7" s="3"/>
      <c r="G7" s="11" t="s">
        <v>21</v>
      </c>
      <c r="H7" s="128">
        <f>IF(H5&gt;D7*D8,"NA",FV(D9/D8,H5,D12,-D5))</f>
        <v>88055.55772297809</v>
      </c>
      <c r="I7" t="s">
        <v>51</v>
      </c>
    </row>
    <row r="8" spans="2:9" ht="21.75" thickBot="1" x14ac:dyDescent="0.4">
      <c r="B8" s="11" t="s">
        <v>12</v>
      </c>
      <c r="C8" s="21"/>
      <c r="D8" s="137">
        <v>4</v>
      </c>
      <c r="E8" s="3"/>
      <c r="F8" s="3"/>
      <c r="G8" s="29"/>
      <c r="H8" s="17"/>
    </row>
    <row r="9" spans="2:9" ht="21.75" thickBot="1" x14ac:dyDescent="0.4">
      <c r="B9" s="11" t="s">
        <v>90</v>
      </c>
      <c r="C9" s="21"/>
      <c r="D9" s="139">
        <v>6.3500000000000001E-2</v>
      </c>
      <c r="E9" s="3"/>
      <c r="F9" s="3"/>
      <c r="G9" s="32" t="s">
        <v>22</v>
      </c>
      <c r="H9" s="78">
        <f>D11*D7*D8-D5</f>
        <v>16098.845540437818</v>
      </c>
      <c r="I9" t="s">
        <v>50</v>
      </c>
    </row>
    <row r="10" spans="2:9" ht="21.75" thickBot="1" x14ac:dyDescent="0.4">
      <c r="B10" s="29"/>
      <c r="C10" s="30"/>
      <c r="D10" s="17"/>
      <c r="E10" s="3"/>
      <c r="F10" s="3"/>
      <c r="G10" s="11" t="s">
        <v>22</v>
      </c>
      <c r="H10" s="79">
        <f>D12*NPER(D9/D8,D12,-D5)-D5</f>
        <v>16098.845540437222</v>
      </c>
      <c r="I10" t="s">
        <v>51</v>
      </c>
    </row>
    <row r="11" spans="2:9" ht="21.75" thickBot="1" x14ac:dyDescent="0.4">
      <c r="B11" s="32" t="s">
        <v>91</v>
      </c>
      <c r="C11" s="42"/>
      <c r="D11" s="77">
        <f>-PMT(D9/D8,D7*D8,D5)</f>
        <v>5404.9422770218907</v>
      </c>
      <c r="E11" s="3"/>
      <c r="F11" s="3"/>
      <c r="G11" s="25" t="s">
        <v>52</v>
      </c>
      <c r="H11" s="34">
        <f>H9-H10</f>
        <v>5.9662852436304092E-10</v>
      </c>
    </row>
    <row r="12" spans="2:9" ht="21.75" thickBot="1" x14ac:dyDescent="0.4">
      <c r="B12" s="25" t="s">
        <v>92</v>
      </c>
      <c r="C12" s="26"/>
      <c r="D12" s="73">
        <f>D11</f>
        <v>5404.9422770218907</v>
      </c>
      <c r="E12" s="3"/>
      <c r="F12" s="3"/>
      <c r="G12" s="80" t="s">
        <v>53</v>
      </c>
      <c r="H12" s="81">
        <f>(D7*D8)-NPER(D9/D8,-D12,D5)</f>
        <v>1.1013412404281553E-13</v>
      </c>
    </row>
    <row r="13" spans="2:9" ht="21" x14ac:dyDescent="0.35">
      <c r="B13" s="3"/>
      <c r="C13" s="3"/>
      <c r="D13" s="95"/>
      <c r="E13" s="3"/>
      <c r="F13" s="3"/>
      <c r="G13" s="3"/>
      <c r="H13" s="3"/>
    </row>
    <row r="14" spans="2:9" ht="21" x14ac:dyDescent="0.35">
      <c r="B14" s="1" t="s">
        <v>14</v>
      </c>
      <c r="C14" s="3"/>
      <c r="D14" s="3"/>
      <c r="E14" s="3"/>
      <c r="F14" s="3"/>
      <c r="G14" s="3"/>
      <c r="H14" s="3"/>
    </row>
    <row r="15" spans="2:9" ht="21.75" thickBot="1" x14ac:dyDescent="0.4">
      <c r="B15" s="3"/>
      <c r="C15" s="3"/>
      <c r="D15" s="3"/>
      <c r="E15" s="3"/>
      <c r="F15" s="3"/>
      <c r="G15" s="3"/>
      <c r="H15" s="3"/>
    </row>
    <row r="16" spans="2:9" ht="21.75" thickBot="1" x14ac:dyDescent="0.4">
      <c r="B16" s="74" t="s">
        <v>13</v>
      </c>
      <c r="C16" s="75" t="s">
        <v>15</v>
      </c>
      <c r="D16" s="75" t="s">
        <v>16</v>
      </c>
      <c r="E16" s="75" t="s">
        <v>17</v>
      </c>
      <c r="F16" s="76" t="s">
        <v>18</v>
      </c>
      <c r="G16" s="3"/>
      <c r="H16" s="3"/>
    </row>
    <row r="17" spans="2:8" ht="21" x14ac:dyDescent="0.35">
      <c r="B17" s="40">
        <v>1</v>
      </c>
      <c r="C17" s="37">
        <f>D5</f>
        <v>92000</v>
      </c>
      <c r="D17" s="37">
        <f>C17*$D$9/$D$8</f>
        <v>1460.5</v>
      </c>
      <c r="E17" s="37">
        <f>IF($D$12-D17&gt;=C17,C17,$D$12-D17)</f>
        <v>3944.4422770218907</v>
      </c>
      <c r="F17" s="33">
        <f>IF(E17&gt;=C17,0,ROUND(C17-E17,2))</f>
        <v>88055.56</v>
      </c>
      <c r="G17" s="129"/>
      <c r="H17" s="3"/>
    </row>
    <row r="18" spans="2:8" ht="21" x14ac:dyDescent="0.35">
      <c r="B18" s="40">
        <v>2</v>
      </c>
      <c r="C18" s="37">
        <f>F17</f>
        <v>88055.56</v>
      </c>
      <c r="D18" s="37">
        <f>C18*$D$9/$D$8</f>
        <v>1397.8820149999999</v>
      </c>
      <c r="E18" s="37">
        <f>IF($D$12-D18&gt;=C18,C18,$D$12-D18)</f>
        <v>4007.0602620218906</v>
      </c>
      <c r="F18" s="33">
        <f>IF(E18&gt;=C18,0,ROUND(C18-E18,2))</f>
        <v>84048.5</v>
      </c>
      <c r="G18" s="129"/>
      <c r="H18" s="3"/>
    </row>
    <row r="19" spans="2:8" ht="21" x14ac:dyDescent="0.35">
      <c r="B19" s="40">
        <v>3</v>
      </c>
      <c r="C19" s="37">
        <f t="shared" ref="C19:C27" si="0">F18</f>
        <v>84048.5</v>
      </c>
      <c r="D19" s="37">
        <f t="shared" ref="D19:D27" si="1">C19*$D$9/$D$8</f>
        <v>1334.2699375</v>
      </c>
      <c r="E19" s="37">
        <f t="shared" ref="E19:E82" si="2">IF($D$12-D19&gt;=C19,C19,$D$12-D19)</f>
        <v>4070.6723395218905</v>
      </c>
      <c r="F19" s="33">
        <f t="shared" ref="F19:F82" si="3">IF(E19&gt;=C19,0,ROUND(C19-E19,2))</f>
        <v>79977.83</v>
      </c>
      <c r="G19" s="129"/>
      <c r="H19" s="3"/>
    </row>
    <row r="20" spans="2:8" ht="21" x14ac:dyDescent="0.35">
      <c r="B20" s="40">
        <v>4</v>
      </c>
      <c r="C20" s="37">
        <f t="shared" si="0"/>
        <v>79977.83</v>
      </c>
      <c r="D20" s="37">
        <f t="shared" si="1"/>
        <v>1269.64805125</v>
      </c>
      <c r="E20" s="37">
        <f t="shared" si="2"/>
        <v>4135.2942257718905</v>
      </c>
      <c r="F20" s="33">
        <f t="shared" si="3"/>
        <v>75842.539999999994</v>
      </c>
      <c r="G20" s="129"/>
      <c r="H20" s="3"/>
    </row>
    <row r="21" spans="2:8" ht="21" x14ac:dyDescent="0.35">
      <c r="B21" s="40">
        <v>5</v>
      </c>
      <c r="C21" s="37">
        <f t="shared" si="0"/>
        <v>75842.539999999994</v>
      </c>
      <c r="D21" s="37">
        <f t="shared" si="1"/>
        <v>1204.0003224999998</v>
      </c>
      <c r="E21" s="37">
        <f t="shared" si="2"/>
        <v>4200.9419545218907</v>
      </c>
      <c r="F21" s="33">
        <f t="shared" si="3"/>
        <v>71641.600000000006</v>
      </c>
      <c r="G21" s="129"/>
      <c r="H21" s="3"/>
    </row>
    <row r="22" spans="2:8" ht="21" x14ac:dyDescent="0.35">
      <c r="B22" s="40">
        <v>6</v>
      </c>
      <c r="C22" s="37">
        <f t="shared" si="0"/>
        <v>71641.600000000006</v>
      </c>
      <c r="D22" s="37">
        <f t="shared" si="1"/>
        <v>1137.3104000000001</v>
      </c>
      <c r="E22" s="37">
        <f t="shared" si="2"/>
        <v>4267.6318770218904</v>
      </c>
      <c r="F22" s="33">
        <f t="shared" si="3"/>
        <v>67373.97</v>
      </c>
      <c r="G22" s="129"/>
      <c r="H22" s="3"/>
    </row>
    <row r="23" spans="2:8" ht="21" x14ac:dyDescent="0.35">
      <c r="B23" s="40">
        <v>7</v>
      </c>
      <c r="C23" s="37">
        <f t="shared" si="0"/>
        <v>67373.97</v>
      </c>
      <c r="D23" s="37">
        <f t="shared" si="1"/>
        <v>1069.5617737499999</v>
      </c>
      <c r="E23" s="37">
        <f t="shared" si="2"/>
        <v>4335.380503271891</v>
      </c>
      <c r="F23" s="33">
        <f t="shared" si="3"/>
        <v>63038.59</v>
      </c>
      <c r="G23" s="129"/>
      <c r="H23" s="3"/>
    </row>
    <row r="24" spans="2:8" ht="21" x14ac:dyDescent="0.35">
      <c r="B24" s="40">
        <v>8</v>
      </c>
      <c r="C24" s="37">
        <f t="shared" si="0"/>
        <v>63038.59</v>
      </c>
      <c r="D24" s="37">
        <f t="shared" si="1"/>
        <v>1000.73761625</v>
      </c>
      <c r="E24" s="37">
        <f t="shared" si="2"/>
        <v>4404.2046607718912</v>
      </c>
      <c r="F24" s="33">
        <f t="shared" si="3"/>
        <v>58634.39</v>
      </c>
      <c r="G24" s="129"/>
      <c r="H24" s="3"/>
    </row>
    <row r="25" spans="2:8" ht="21" x14ac:dyDescent="0.35">
      <c r="B25" s="40">
        <v>9</v>
      </c>
      <c r="C25" s="37">
        <f t="shared" si="0"/>
        <v>58634.39</v>
      </c>
      <c r="D25" s="37">
        <f t="shared" si="1"/>
        <v>930.82094125000003</v>
      </c>
      <c r="E25" s="37">
        <f t="shared" si="2"/>
        <v>4474.1213357718907</v>
      </c>
      <c r="F25" s="33">
        <f t="shared" si="3"/>
        <v>54160.27</v>
      </c>
      <c r="G25" s="129"/>
      <c r="H25" s="3"/>
    </row>
    <row r="26" spans="2:8" ht="21" x14ac:dyDescent="0.35">
      <c r="B26" s="40">
        <v>10</v>
      </c>
      <c r="C26" s="37">
        <f t="shared" si="0"/>
        <v>54160.27</v>
      </c>
      <c r="D26" s="37">
        <f t="shared" si="1"/>
        <v>859.79428624999991</v>
      </c>
      <c r="E26" s="37">
        <f t="shared" si="2"/>
        <v>4545.1479907718913</v>
      </c>
      <c r="F26" s="33">
        <f t="shared" si="3"/>
        <v>49615.12</v>
      </c>
      <c r="G26" s="3"/>
      <c r="H26" s="3"/>
    </row>
    <row r="27" spans="2:8" ht="21" x14ac:dyDescent="0.35">
      <c r="B27" s="40">
        <v>11</v>
      </c>
      <c r="C27" s="37">
        <f t="shared" si="0"/>
        <v>49615.12</v>
      </c>
      <c r="D27" s="37">
        <f t="shared" si="1"/>
        <v>787.64003000000002</v>
      </c>
      <c r="E27" s="37">
        <f t="shared" si="2"/>
        <v>4617.3022470218912</v>
      </c>
      <c r="F27" s="33">
        <f t="shared" si="3"/>
        <v>44997.82</v>
      </c>
      <c r="G27" s="3"/>
      <c r="H27" s="3"/>
    </row>
    <row r="28" spans="2:8" ht="21" x14ac:dyDescent="0.35">
      <c r="B28" s="40">
        <v>12</v>
      </c>
      <c r="C28" s="37">
        <f t="shared" ref="C28:C91" si="4">F27</f>
        <v>44997.82</v>
      </c>
      <c r="D28" s="37">
        <f t="shared" ref="D28:D91" si="5">C28*$D$9/$D$8</f>
        <v>714.34039250000001</v>
      </c>
      <c r="E28" s="37">
        <f t="shared" si="2"/>
        <v>4690.6018845218905</v>
      </c>
      <c r="F28" s="33">
        <f t="shared" si="3"/>
        <v>40307.22</v>
      </c>
      <c r="G28" s="3"/>
      <c r="H28" s="3"/>
    </row>
    <row r="29" spans="2:8" ht="21" x14ac:dyDescent="0.35">
      <c r="B29" s="40">
        <v>13</v>
      </c>
      <c r="C29" s="37">
        <f t="shared" si="4"/>
        <v>40307.22</v>
      </c>
      <c r="D29" s="37">
        <f t="shared" si="5"/>
        <v>639.87711750000005</v>
      </c>
      <c r="E29" s="37">
        <f t="shared" si="2"/>
        <v>4765.0651595218906</v>
      </c>
      <c r="F29" s="33">
        <f t="shared" si="3"/>
        <v>35542.15</v>
      </c>
    </row>
    <row r="30" spans="2:8" ht="21" x14ac:dyDescent="0.35">
      <c r="B30" s="40">
        <v>14</v>
      </c>
      <c r="C30" s="37">
        <f t="shared" si="4"/>
        <v>35542.15</v>
      </c>
      <c r="D30" s="37">
        <f t="shared" si="5"/>
        <v>564.23163125000008</v>
      </c>
      <c r="E30" s="37">
        <f t="shared" si="2"/>
        <v>4840.710645771891</v>
      </c>
      <c r="F30" s="33">
        <f t="shared" si="3"/>
        <v>30701.439999999999</v>
      </c>
    </row>
    <row r="31" spans="2:8" ht="21" x14ac:dyDescent="0.35">
      <c r="B31" s="40">
        <v>15</v>
      </c>
      <c r="C31" s="37">
        <f t="shared" si="4"/>
        <v>30701.439999999999</v>
      </c>
      <c r="D31" s="37">
        <f t="shared" si="5"/>
        <v>487.38535999999999</v>
      </c>
      <c r="E31" s="37">
        <f t="shared" si="2"/>
        <v>4917.5569170218905</v>
      </c>
      <c r="F31" s="33">
        <f t="shared" si="3"/>
        <v>25783.88</v>
      </c>
    </row>
    <row r="32" spans="2:8" ht="21" x14ac:dyDescent="0.35">
      <c r="B32" s="40">
        <v>16</v>
      </c>
      <c r="C32" s="37">
        <f t="shared" si="4"/>
        <v>25783.88</v>
      </c>
      <c r="D32" s="37">
        <f t="shared" si="5"/>
        <v>409.319095</v>
      </c>
      <c r="E32" s="37">
        <f t="shared" si="2"/>
        <v>4995.6231820218909</v>
      </c>
      <c r="F32" s="33">
        <f t="shared" si="3"/>
        <v>20788.259999999998</v>
      </c>
    </row>
    <row r="33" spans="2:6" ht="21" x14ac:dyDescent="0.35">
      <c r="B33" s="40">
        <v>17</v>
      </c>
      <c r="C33" s="37">
        <f t="shared" si="4"/>
        <v>20788.259999999998</v>
      </c>
      <c r="D33" s="37">
        <f t="shared" si="5"/>
        <v>330.01362749999998</v>
      </c>
      <c r="E33" s="37">
        <f t="shared" si="2"/>
        <v>5074.9286495218912</v>
      </c>
      <c r="F33" s="33">
        <f t="shared" si="3"/>
        <v>15713.33</v>
      </c>
    </row>
    <row r="34" spans="2:6" ht="21" x14ac:dyDescent="0.35">
      <c r="B34" s="40">
        <v>18</v>
      </c>
      <c r="C34" s="37">
        <f t="shared" si="4"/>
        <v>15713.33</v>
      </c>
      <c r="D34" s="37">
        <f t="shared" si="5"/>
        <v>249.44911375000001</v>
      </c>
      <c r="E34" s="37">
        <f t="shared" si="2"/>
        <v>5155.4931632718908</v>
      </c>
      <c r="F34" s="33">
        <f t="shared" si="3"/>
        <v>10557.84</v>
      </c>
    </row>
    <row r="35" spans="2:6" ht="21" x14ac:dyDescent="0.35">
      <c r="B35" s="40">
        <v>19</v>
      </c>
      <c r="C35" s="37">
        <f t="shared" si="4"/>
        <v>10557.84</v>
      </c>
      <c r="D35" s="37">
        <f t="shared" si="5"/>
        <v>167.60571000000002</v>
      </c>
      <c r="E35" s="37">
        <f t="shared" si="2"/>
        <v>5237.3365670218909</v>
      </c>
      <c r="F35" s="33">
        <f t="shared" si="3"/>
        <v>5320.5</v>
      </c>
    </row>
    <row r="36" spans="2:6" ht="21" x14ac:dyDescent="0.35">
      <c r="B36" s="40">
        <v>20</v>
      </c>
      <c r="C36" s="37">
        <f t="shared" si="4"/>
        <v>5320.5</v>
      </c>
      <c r="D36" s="37">
        <f t="shared" si="5"/>
        <v>84.462937499999995</v>
      </c>
      <c r="E36" s="37">
        <f t="shared" si="2"/>
        <v>5320.4793395218903</v>
      </c>
      <c r="F36" s="33">
        <f t="shared" si="3"/>
        <v>0.02</v>
      </c>
    </row>
    <row r="37" spans="2:6" ht="21" x14ac:dyDescent="0.35">
      <c r="B37" s="40">
        <v>21</v>
      </c>
      <c r="C37" s="37">
        <f t="shared" si="4"/>
        <v>0.02</v>
      </c>
      <c r="D37" s="37">
        <f t="shared" si="5"/>
        <v>3.1750000000000002E-4</v>
      </c>
      <c r="E37" s="37">
        <f t="shared" si="2"/>
        <v>0.02</v>
      </c>
      <c r="F37" s="33">
        <f t="shared" si="3"/>
        <v>0</v>
      </c>
    </row>
    <row r="38" spans="2:6" ht="21" x14ac:dyDescent="0.35">
      <c r="B38" s="40">
        <v>22</v>
      </c>
      <c r="C38" s="37">
        <f t="shared" si="4"/>
        <v>0</v>
      </c>
      <c r="D38" s="37">
        <f t="shared" si="5"/>
        <v>0</v>
      </c>
      <c r="E38" s="37">
        <f t="shared" si="2"/>
        <v>0</v>
      </c>
      <c r="F38" s="33">
        <f t="shared" si="3"/>
        <v>0</v>
      </c>
    </row>
    <row r="39" spans="2:6" ht="21" x14ac:dyDescent="0.35">
      <c r="B39" s="40">
        <v>23</v>
      </c>
      <c r="C39" s="37">
        <f t="shared" si="4"/>
        <v>0</v>
      </c>
      <c r="D39" s="37">
        <f t="shared" si="5"/>
        <v>0</v>
      </c>
      <c r="E39" s="37">
        <f t="shared" si="2"/>
        <v>0</v>
      </c>
      <c r="F39" s="33">
        <f t="shared" si="3"/>
        <v>0</v>
      </c>
    </row>
    <row r="40" spans="2:6" ht="21" x14ac:dyDescent="0.35">
      <c r="B40" s="40">
        <v>24</v>
      </c>
      <c r="C40" s="37">
        <f t="shared" si="4"/>
        <v>0</v>
      </c>
      <c r="D40" s="37">
        <f t="shared" si="5"/>
        <v>0</v>
      </c>
      <c r="E40" s="37">
        <f t="shared" si="2"/>
        <v>0</v>
      </c>
      <c r="F40" s="33">
        <f t="shared" si="3"/>
        <v>0</v>
      </c>
    </row>
    <row r="41" spans="2:6" ht="21" x14ac:dyDescent="0.35">
      <c r="B41" s="40">
        <v>25</v>
      </c>
      <c r="C41" s="37">
        <f t="shared" si="4"/>
        <v>0</v>
      </c>
      <c r="D41" s="37">
        <f t="shared" si="5"/>
        <v>0</v>
      </c>
      <c r="E41" s="37">
        <f t="shared" si="2"/>
        <v>0</v>
      </c>
      <c r="F41" s="33">
        <f t="shared" si="3"/>
        <v>0</v>
      </c>
    </row>
    <row r="42" spans="2:6" ht="21" x14ac:dyDescent="0.35">
      <c r="B42" s="40">
        <v>26</v>
      </c>
      <c r="C42" s="37">
        <f t="shared" si="4"/>
        <v>0</v>
      </c>
      <c r="D42" s="37">
        <f t="shared" si="5"/>
        <v>0</v>
      </c>
      <c r="E42" s="37">
        <f t="shared" si="2"/>
        <v>0</v>
      </c>
      <c r="F42" s="33">
        <f t="shared" si="3"/>
        <v>0</v>
      </c>
    </row>
    <row r="43" spans="2:6" ht="21" x14ac:dyDescent="0.35">
      <c r="B43" s="40">
        <v>27</v>
      </c>
      <c r="C43" s="37">
        <f t="shared" si="4"/>
        <v>0</v>
      </c>
      <c r="D43" s="37">
        <f t="shared" si="5"/>
        <v>0</v>
      </c>
      <c r="E43" s="37">
        <f t="shared" si="2"/>
        <v>0</v>
      </c>
      <c r="F43" s="33">
        <f t="shared" si="3"/>
        <v>0</v>
      </c>
    </row>
    <row r="44" spans="2:6" ht="21" x14ac:dyDescent="0.35">
      <c r="B44" s="40">
        <v>28</v>
      </c>
      <c r="C44" s="37">
        <f t="shared" si="4"/>
        <v>0</v>
      </c>
      <c r="D44" s="37">
        <f t="shared" si="5"/>
        <v>0</v>
      </c>
      <c r="E44" s="37">
        <f t="shared" si="2"/>
        <v>0</v>
      </c>
      <c r="F44" s="33">
        <f t="shared" si="3"/>
        <v>0</v>
      </c>
    </row>
    <row r="45" spans="2:6" ht="21" x14ac:dyDescent="0.35">
      <c r="B45" s="40">
        <v>29</v>
      </c>
      <c r="C45" s="37">
        <f t="shared" si="4"/>
        <v>0</v>
      </c>
      <c r="D45" s="37">
        <f t="shared" si="5"/>
        <v>0</v>
      </c>
      <c r="E45" s="37">
        <f t="shared" si="2"/>
        <v>0</v>
      </c>
      <c r="F45" s="33">
        <f t="shared" si="3"/>
        <v>0</v>
      </c>
    </row>
    <row r="46" spans="2:6" ht="21" x14ac:dyDescent="0.35">
      <c r="B46" s="40">
        <v>30</v>
      </c>
      <c r="C46" s="37">
        <f t="shared" si="4"/>
        <v>0</v>
      </c>
      <c r="D46" s="37">
        <f t="shared" si="5"/>
        <v>0</v>
      </c>
      <c r="E46" s="37">
        <f t="shared" si="2"/>
        <v>0</v>
      </c>
      <c r="F46" s="33">
        <f t="shared" si="3"/>
        <v>0</v>
      </c>
    </row>
    <row r="47" spans="2:6" ht="21" x14ac:dyDescent="0.35">
      <c r="B47" s="40">
        <v>31</v>
      </c>
      <c r="C47" s="37">
        <f t="shared" si="4"/>
        <v>0</v>
      </c>
      <c r="D47" s="37">
        <f t="shared" si="5"/>
        <v>0</v>
      </c>
      <c r="E47" s="37">
        <f t="shared" si="2"/>
        <v>0</v>
      </c>
      <c r="F47" s="33">
        <f t="shared" si="3"/>
        <v>0</v>
      </c>
    </row>
    <row r="48" spans="2:6" ht="21" x14ac:dyDescent="0.35">
      <c r="B48" s="40">
        <v>32</v>
      </c>
      <c r="C48" s="37">
        <f t="shared" si="4"/>
        <v>0</v>
      </c>
      <c r="D48" s="37">
        <f t="shared" si="5"/>
        <v>0</v>
      </c>
      <c r="E48" s="37">
        <f t="shared" si="2"/>
        <v>0</v>
      </c>
      <c r="F48" s="33">
        <f t="shared" si="3"/>
        <v>0</v>
      </c>
    </row>
    <row r="49" spans="2:6" ht="21" x14ac:dyDescent="0.35">
      <c r="B49" s="40">
        <v>33</v>
      </c>
      <c r="C49" s="37">
        <f t="shared" si="4"/>
        <v>0</v>
      </c>
      <c r="D49" s="37">
        <f t="shared" si="5"/>
        <v>0</v>
      </c>
      <c r="E49" s="37">
        <f t="shared" si="2"/>
        <v>0</v>
      </c>
      <c r="F49" s="33">
        <f t="shared" si="3"/>
        <v>0</v>
      </c>
    </row>
    <row r="50" spans="2:6" ht="21" x14ac:dyDescent="0.35">
      <c r="B50" s="40">
        <v>34</v>
      </c>
      <c r="C50" s="37">
        <f t="shared" si="4"/>
        <v>0</v>
      </c>
      <c r="D50" s="37">
        <f t="shared" si="5"/>
        <v>0</v>
      </c>
      <c r="E50" s="37">
        <f t="shared" si="2"/>
        <v>0</v>
      </c>
      <c r="F50" s="33">
        <f t="shared" si="3"/>
        <v>0</v>
      </c>
    </row>
    <row r="51" spans="2:6" ht="21" x14ac:dyDescent="0.35">
      <c r="B51" s="40">
        <v>35</v>
      </c>
      <c r="C51" s="37">
        <f t="shared" si="4"/>
        <v>0</v>
      </c>
      <c r="D51" s="37">
        <f t="shared" si="5"/>
        <v>0</v>
      </c>
      <c r="E51" s="37">
        <f t="shared" si="2"/>
        <v>0</v>
      </c>
      <c r="F51" s="33">
        <f t="shared" si="3"/>
        <v>0</v>
      </c>
    </row>
    <row r="52" spans="2:6" ht="21" x14ac:dyDescent="0.35">
      <c r="B52" s="40">
        <v>36</v>
      </c>
      <c r="C52" s="37">
        <f t="shared" si="4"/>
        <v>0</v>
      </c>
      <c r="D52" s="37">
        <f t="shared" si="5"/>
        <v>0</v>
      </c>
      <c r="E52" s="37">
        <f t="shared" si="2"/>
        <v>0</v>
      </c>
      <c r="F52" s="33">
        <f t="shared" si="3"/>
        <v>0</v>
      </c>
    </row>
    <row r="53" spans="2:6" ht="21" x14ac:dyDescent="0.35">
      <c r="B53" s="40">
        <v>37</v>
      </c>
      <c r="C53" s="37">
        <f t="shared" si="4"/>
        <v>0</v>
      </c>
      <c r="D53" s="37">
        <f t="shared" si="5"/>
        <v>0</v>
      </c>
      <c r="E53" s="37">
        <f t="shared" si="2"/>
        <v>0</v>
      </c>
      <c r="F53" s="33">
        <f t="shared" si="3"/>
        <v>0</v>
      </c>
    </row>
    <row r="54" spans="2:6" ht="21" x14ac:dyDescent="0.35">
      <c r="B54" s="40">
        <v>38</v>
      </c>
      <c r="C54" s="37">
        <f t="shared" si="4"/>
        <v>0</v>
      </c>
      <c r="D54" s="37">
        <f t="shared" si="5"/>
        <v>0</v>
      </c>
      <c r="E54" s="37">
        <f t="shared" si="2"/>
        <v>0</v>
      </c>
      <c r="F54" s="33">
        <f t="shared" si="3"/>
        <v>0</v>
      </c>
    </row>
    <row r="55" spans="2:6" ht="21" x14ac:dyDescent="0.35">
      <c r="B55" s="40">
        <v>39</v>
      </c>
      <c r="C55" s="37">
        <f t="shared" si="4"/>
        <v>0</v>
      </c>
      <c r="D55" s="37">
        <f t="shared" si="5"/>
        <v>0</v>
      </c>
      <c r="E55" s="37">
        <f t="shared" si="2"/>
        <v>0</v>
      </c>
      <c r="F55" s="33">
        <f t="shared" si="3"/>
        <v>0</v>
      </c>
    </row>
    <row r="56" spans="2:6" ht="21" x14ac:dyDescent="0.35">
      <c r="B56" s="40">
        <v>40</v>
      </c>
      <c r="C56" s="37">
        <f t="shared" si="4"/>
        <v>0</v>
      </c>
      <c r="D56" s="37">
        <f t="shared" si="5"/>
        <v>0</v>
      </c>
      <c r="E56" s="37">
        <f t="shared" si="2"/>
        <v>0</v>
      </c>
      <c r="F56" s="33">
        <f t="shared" si="3"/>
        <v>0</v>
      </c>
    </row>
    <row r="57" spans="2:6" ht="21" x14ac:dyDescent="0.35">
      <c r="B57" s="40">
        <v>41</v>
      </c>
      <c r="C57" s="37">
        <f t="shared" si="4"/>
        <v>0</v>
      </c>
      <c r="D57" s="37">
        <f t="shared" si="5"/>
        <v>0</v>
      </c>
      <c r="E57" s="37">
        <f t="shared" si="2"/>
        <v>0</v>
      </c>
      <c r="F57" s="33">
        <f t="shared" si="3"/>
        <v>0</v>
      </c>
    </row>
    <row r="58" spans="2:6" ht="21" x14ac:dyDescent="0.35">
      <c r="B58" s="40">
        <v>42</v>
      </c>
      <c r="C58" s="37">
        <f t="shared" si="4"/>
        <v>0</v>
      </c>
      <c r="D58" s="37">
        <f t="shared" si="5"/>
        <v>0</v>
      </c>
      <c r="E58" s="37">
        <f t="shared" si="2"/>
        <v>0</v>
      </c>
      <c r="F58" s="33">
        <f t="shared" si="3"/>
        <v>0</v>
      </c>
    </row>
    <row r="59" spans="2:6" ht="21" x14ac:dyDescent="0.35">
      <c r="B59" s="40">
        <v>43</v>
      </c>
      <c r="C59" s="37">
        <f t="shared" si="4"/>
        <v>0</v>
      </c>
      <c r="D59" s="37">
        <f t="shared" si="5"/>
        <v>0</v>
      </c>
      <c r="E59" s="37">
        <f t="shared" si="2"/>
        <v>0</v>
      </c>
      <c r="F59" s="33">
        <f t="shared" si="3"/>
        <v>0</v>
      </c>
    </row>
    <row r="60" spans="2:6" ht="21" x14ac:dyDescent="0.35">
      <c r="B60" s="40">
        <v>44</v>
      </c>
      <c r="C60" s="37">
        <f t="shared" si="4"/>
        <v>0</v>
      </c>
      <c r="D60" s="37">
        <f t="shared" si="5"/>
        <v>0</v>
      </c>
      <c r="E60" s="37">
        <f t="shared" si="2"/>
        <v>0</v>
      </c>
      <c r="F60" s="33">
        <f t="shared" si="3"/>
        <v>0</v>
      </c>
    </row>
    <row r="61" spans="2:6" ht="21" x14ac:dyDescent="0.35">
      <c r="B61" s="40">
        <v>45</v>
      </c>
      <c r="C61" s="37">
        <f t="shared" si="4"/>
        <v>0</v>
      </c>
      <c r="D61" s="37">
        <f t="shared" si="5"/>
        <v>0</v>
      </c>
      <c r="E61" s="37">
        <f t="shared" si="2"/>
        <v>0</v>
      </c>
      <c r="F61" s="33">
        <f t="shared" si="3"/>
        <v>0</v>
      </c>
    </row>
    <row r="62" spans="2:6" ht="21" x14ac:dyDescent="0.35">
      <c r="B62" s="40">
        <v>46</v>
      </c>
      <c r="C62" s="37">
        <f t="shared" si="4"/>
        <v>0</v>
      </c>
      <c r="D62" s="37">
        <f t="shared" si="5"/>
        <v>0</v>
      </c>
      <c r="E62" s="37">
        <f t="shared" si="2"/>
        <v>0</v>
      </c>
      <c r="F62" s="33">
        <f t="shared" si="3"/>
        <v>0</v>
      </c>
    </row>
    <row r="63" spans="2:6" ht="21" x14ac:dyDescent="0.35">
      <c r="B63" s="40">
        <v>47</v>
      </c>
      <c r="C63" s="37">
        <f t="shared" si="4"/>
        <v>0</v>
      </c>
      <c r="D63" s="37">
        <f t="shared" si="5"/>
        <v>0</v>
      </c>
      <c r="E63" s="37">
        <f t="shared" si="2"/>
        <v>0</v>
      </c>
      <c r="F63" s="33">
        <f t="shared" si="3"/>
        <v>0</v>
      </c>
    </row>
    <row r="64" spans="2:6" ht="21" x14ac:dyDescent="0.35">
      <c r="B64" s="40">
        <v>48</v>
      </c>
      <c r="C64" s="37">
        <f t="shared" si="4"/>
        <v>0</v>
      </c>
      <c r="D64" s="37">
        <f t="shared" si="5"/>
        <v>0</v>
      </c>
      <c r="E64" s="37">
        <f t="shared" si="2"/>
        <v>0</v>
      </c>
      <c r="F64" s="33">
        <f t="shared" si="3"/>
        <v>0</v>
      </c>
    </row>
    <row r="65" spans="2:6" ht="21" x14ac:dyDescent="0.35">
      <c r="B65" s="40">
        <v>49</v>
      </c>
      <c r="C65" s="37">
        <f t="shared" si="4"/>
        <v>0</v>
      </c>
      <c r="D65" s="37">
        <f t="shared" si="5"/>
        <v>0</v>
      </c>
      <c r="E65" s="37">
        <f t="shared" si="2"/>
        <v>0</v>
      </c>
      <c r="F65" s="33">
        <f t="shared" si="3"/>
        <v>0</v>
      </c>
    </row>
    <row r="66" spans="2:6" ht="21" x14ac:dyDescent="0.35">
      <c r="B66" s="40">
        <v>50</v>
      </c>
      <c r="C66" s="37">
        <f t="shared" si="4"/>
        <v>0</v>
      </c>
      <c r="D66" s="37">
        <f t="shared" si="5"/>
        <v>0</v>
      </c>
      <c r="E66" s="37">
        <f t="shared" si="2"/>
        <v>0</v>
      </c>
      <c r="F66" s="33">
        <f t="shared" si="3"/>
        <v>0</v>
      </c>
    </row>
    <row r="67" spans="2:6" ht="21" x14ac:dyDescent="0.35">
      <c r="B67" s="40">
        <v>51</v>
      </c>
      <c r="C67" s="37">
        <f t="shared" si="4"/>
        <v>0</v>
      </c>
      <c r="D67" s="37">
        <f t="shared" si="5"/>
        <v>0</v>
      </c>
      <c r="E67" s="37">
        <f t="shared" si="2"/>
        <v>0</v>
      </c>
      <c r="F67" s="33">
        <f t="shared" si="3"/>
        <v>0</v>
      </c>
    </row>
    <row r="68" spans="2:6" ht="21" x14ac:dyDescent="0.35">
      <c r="B68" s="40">
        <v>52</v>
      </c>
      <c r="C68" s="37">
        <f t="shared" si="4"/>
        <v>0</v>
      </c>
      <c r="D68" s="37">
        <f t="shared" si="5"/>
        <v>0</v>
      </c>
      <c r="E68" s="37">
        <f t="shared" si="2"/>
        <v>0</v>
      </c>
      <c r="F68" s="33">
        <f t="shared" si="3"/>
        <v>0</v>
      </c>
    </row>
    <row r="69" spans="2:6" ht="21" x14ac:dyDescent="0.35">
      <c r="B69" s="40">
        <v>53</v>
      </c>
      <c r="C69" s="37">
        <f t="shared" si="4"/>
        <v>0</v>
      </c>
      <c r="D69" s="37">
        <f t="shared" si="5"/>
        <v>0</v>
      </c>
      <c r="E69" s="37">
        <f t="shared" si="2"/>
        <v>0</v>
      </c>
      <c r="F69" s="33">
        <f t="shared" si="3"/>
        <v>0</v>
      </c>
    </row>
    <row r="70" spans="2:6" ht="21" x14ac:dyDescent="0.35">
      <c r="B70" s="40">
        <v>54</v>
      </c>
      <c r="C70" s="37">
        <f t="shared" si="4"/>
        <v>0</v>
      </c>
      <c r="D70" s="37">
        <f t="shared" si="5"/>
        <v>0</v>
      </c>
      <c r="E70" s="37">
        <f t="shared" si="2"/>
        <v>0</v>
      </c>
      <c r="F70" s="33">
        <f t="shared" si="3"/>
        <v>0</v>
      </c>
    </row>
    <row r="71" spans="2:6" ht="21" x14ac:dyDescent="0.35">
      <c r="B71" s="40">
        <v>55</v>
      </c>
      <c r="C71" s="37">
        <f t="shared" si="4"/>
        <v>0</v>
      </c>
      <c r="D71" s="37">
        <f t="shared" si="5"/>
        <v>0</v>
      </c>
      <c r="E71" s="37">
        <f t="shared" si="2"/>
        <v>0</v>
      </c>
      <c r="F71" s="33">
        <f t="shared" si="3"/>
        <v>0</v>
      </c>
    </row>
    <row r="72" spans="2:6" ht="21" x14ac:dyDescent="0.35">
      <c r="B72" s="40">
        <v>56</v>
      </c>
      <c r="C72" s="37">
        <f t="shared" si="4"/>
        <v>0</v>
      </c>
      <c r="D72" s="37">
        <f t="shared" si="5"/>
        <v>0</v>
      </c>
      <c r="E72" s="37">
        <f t="shared" si="2"/>
        <v>0</v>
      </c>
      <c r="F72" s="33">
        <f t="shared" si="3"/>
        <v>0</v>
      </c>
    </row>
    <row r="73" spans="2:6" ht="21" x14ac:dyDescent="0.35">
      <c r="B73" s="40">
        <v>57</v>
      </c>
      <c r="C73" s="37">
        <f t="shared" si="4"/>
        <v>0</v>
      </c>
      <c r="D73" s="37">
        <f t="shared" si="5"/>
        <v>0</v>
      </c>
      <c r="E73" s="37">
        <f t="shared" si="2"/>
        <v>0</v>
      </c>
      <c r="F73" s="33">
        <f t="shared" si="3"/>
        <v>0</v>
      </c>
    </row>
    <row r="74" spans="2:6" ht="21" x14ac:dyDescent="0.35">
      <c r="B74" s="40">
        <v>58</v>
      </c>
      <c r="C74" s="37">
        <f t="shared" si="4"/>
        <v>0</v>
      </c>
      <c r="D74" s="37">
        <f t="shared" si="5"/>
        <v>0</v>
      </c>
      <c r="E74" s="37">
        <f t="shared" si="2"/>
        <v>0</v>
      </c>
      <c r="F74" s="33">
        <f t="shared" si="3"/>
        <v>0</v>
      </c>
    </row>
    <row r="75" spans="2:6" ht="21" x14ac:dyDescent="0.35">
      <c r="B75" s="40">
        <v>59</v>
      </c>
      <c r="C75" s="37">
        <f t="shared" si="4"/>
        <v>0</v>
      </c>
      <c r="D75" s="37">
        <f t="shared" si="5"/>
        <v>0</v>
      </c>
      <c r="E75" s="37">
        <f t="shared" si="2"/>
        <v>0</v>
      </c>
      <c r="F75" s="33">
        <f t="shared" si="3"/>
        <v>0</v>
      </c>
    </row>
    <row r="76" spans="2:6" ht="21" x14ac:dyDescent="0.35">
      <c r="B76" s="40">
        <v>60</v>
      </c>
      <c r="C76" s="37">
        <f t="shared" si="4"/>
        <v>0</v>
      </c>
      <c r="D76" s="37">
        <f t="shared" si="5"/>
        <v>0</v>
      </c>
      <c r="E76" s="37">
        <f t="shared" si="2"/>
        <v>0</v>
      </c>
      <c r="F76" s="33">
        <f t="shared" si="3"/>
        <v>0</v>
      </c>
    </row>
    <row r="77" spans="2:6" ht="21" x14ac:dyDescent="0.35">
      <c r="B77" s="40">
        <v>61</v>
      </c>
      <c r="C77" s="37">
        <f t="shared" si="4"/>
        <v>0</v>
      </c>
      <c r="D77" s="37">
        <f t="shared" si="5"/>
        <v>0</v>
      </c>
      <c r="E77" s="37">
        <f t="shared" si="2"/>
        <v>0</v>
      </c>
      <c r="F77" s="33">
        <f t="shared" si="3"/>
        <v>0</v>
      </c>
    </row>
    <row r="78" spans="2:6" ht="21" x14ac:dyDescent="0.35">
      <c r="B78" s="40">
        <v>62</v>
      </c>
      <c r="C78" s="37">
        <f t="shared" si="4"/>
        <v>0</v>
      </c>
      <c r="D78" s="37">
        <f t="shared" si="5"/>
        <v>0</v>
      </c>
      <c r="E78" s="37">
        <f t="shared" si="2"/>
        <v>0</v>
      </c>
      <c r="F78" s="33">
        <f t="shared" si="3"/>
        <v>0</v>
      </c>
    </row>
    <row r="79" spans="2:6" ht="21" x14ac:dyDescent="0.35">
      <c r="B79" s="40">
        <v>63</v>
      </c>
      <c r="C79" s="37">
        <f t="shared" si="4"/>
        <v>0</v>
      </c>
      <c r="D79" s="37">
        <f t="shared" si="5"/>
        <v>0</v>
      </c>
      <c r="E79" s="37">
        <f t="shared" si="2"/>
        <v>0</v>
      </c>
      <c r="F79" s="33">
        <f t="shared" si="3"/>
        <v>0</v>
      </c>
    </row>
    <row r="80" spans="2:6" ht="21" x14ac:dyDescent="0.35">
      <c r="B80" s="40">
        <v>64</v>
      </c>
      <c r="C80" s="37">
        <f t="shared" si="4"/>
        <v>0</v>
      </c>
      <c r="D80" s="37">
        <f t="shared" si="5"/>
        <v>0</v>
      </c>
      <c r="E80" s="37">
        <f t="shared" si="2"/>
        <v>0</v>
      </c>
      <c r="F80" s="33">
        <f t="shared" si="3"/>
        <v>0</v>
      </c>
    </row>
    <row r="81" spans="2:6" ht="21" x14ac:dyDescent="0.35">
      <c r="B81" s="40">
        <v>65</v>
      </c>
      <c r="C81" s="37">
        <f t="shared" si="4"/>
        <v>0</v>
      </c>
      <c r="D81" s="37">
        <f t="shared" si="5"/>
        <v>0</v>
      </c>
      <c r="E81" s="37">
        <f t="shared" si="2"/>
        <v>0</v>
      </c>
      <c r="F81" s="33">
        <f t="shared" si="3"/>
        <v>0</v>
      </c>
    </row>
    <row r="82" spans="2:6" ht="21" x14ac:dyDescent="0.35">
      <c r="B82" s="40">
        <v>66</v>
      </c>
      <c r="C82" s="37">
        <f t="shared" si="4"/>
        <v>0</v>
      </c>
      <c r="D82" s="37">
        <f t="shared" si="5"/>
        <v>0</v>
      </c>
      <c r="E82" s="37">
        <f t="shared" si="2"/>
        <v>0</v>
      </c>
      <c r="F82" s="33">
        <f t="shared" si="3"/>
        <v>0</v>
      </c>
    </row>
    <row r="83" spans="2:6" ht="21" x14ac:dyDescent="0.35">
      <c r="B83" s="40">
        <v>67</v>
      </c>
      <c r="C83" s="37">
        <f t="shared" si="4"/>
        <v>0</v>
      </c>
      <c r="D83" s="37">
        <f t="shared" si="5"/>
        <v>0</v>
      </c>
      <c r="E83" s="37">
        <f t="shared" ref="E83:E146" si="6">IF($D$12-D83&gt;=C83,C83,$D$12-D83)</f>
        <v>0</v>
      </c>
      <c r="F83" s="33">
        <f t="shared" ref="F83:F146" si="7">IF(E83&gt;=C83,0,ROUND(C83-E83,2))</f>
        <v>0</v>
      </c>
    </row>
    <row r="84" spans="2:6" ht="21" x14ac:dyDescent="0.35">
      <c r="B84" s="40">
        <v>68</v>
      </c>
      <c r="C84" s="37">
        <f t="shared" si="4"/>
        <v>0</v>
      </c>
      <c r="D84" s="37">
        <f t="shared" si="5"/>
        <v>0</v>
      </c>
      <c r="E84" s="37">
        <f t="shared" si="6"/>
        <v>0</v>
      </c>
      <c r="F84" s="33">
        <f t="shared" si="7"/>
        <v>0</v>
      </c>
    </row>
    <row r="85" spans="2:6" ht="21" x14ac:dyDescent="0.35">
      <c r="B85" s="40">
        <v>69</v>
      </c>
      <c r="C85" s="37">
        <f t="shared" si="4"/>
        <v>0</v>
      </c>
      <c r="D85" s="37">
        <f t="shared" si="5"/>
        <v>0</v>
      </c>
      <c r="E85" s="37">
        <f t="shared" si="6"/>
        <v>0</v>
      </c>
      <c r="F85" s="33">
        <f t="shared" si="7"/>
        <v>0</v>
      </c>
    </row>
    <row r="86" spans="2:6" ht="21" x14ac:dyDescent="0.35">
      <c r="B86" s="40">
        <v>70</v>
      </c>
      <c r="C86" s="37">
        <f t="shared" si="4"/>
        <v>0</v>
      </c>
      <c r="D86" s="37">
        <f t="shared" si="5"/>
        <v>0</v>
      </c>
      <c r="E86" s="37">
        <f t="shared" si="6"/>
        <v>0</v>
      </c>
      <c r="F86" s="33">
        <f t="shared" si="7"/>
        <v>0</v>
      </c>
    </row>
    <row r="87" spans="2:6" ht="21" x14ac:dyDescent="0.35">
      <c r="B87" s="40">
        <v>71</v>
      </c>
      <c r="C87" s="37">
        <f t="shared" si="4"/>
        <v>0</v>
      </c>
      <c r="D87" s="37">
        <f t="shared" si="5"/>
        <v>0</v>
      </c>
      <c r="E87" s="37">
        <f t="shared" si="6"/>
        <v>0</v>
      </c>
      <c r="F87" s="33">
        <f t="shared" si="7"/>
        <v>0</v>
      </c>
    </row>
    <row r="88" spans="2:6" ht="21" x14ac:dyDescent="0.35">
      <c r="B88" s="40">
        <v>72</v>
      </c>
      <c r="C88" s="37">
        <f t="shared" si="4"/>
        <v>0</v>
      </c>
      <c r="D88" s="37">
        <f t="shared" si="5"/>
        <v>0</v>
      </c>
      <c r="E88" s="37">
        <f t="shared" si="6"/>
        <v>0</v>
      </c>
      <c r="F88" s="33">
        <f t="shared" si="7"/>
        <v>0</v>
      </c>
    </row>
    <row r="89" spans="2:6" ht="21" x14ac:dyDescent="0.35">
      <c r="B89" s="40">
        <v>73</v>
      </c>
      <c r="C89" s="37">
        <f t="shared" si="4"/>
        <v>0</v>
      </c>
      <c r="D89" s="37">
        <f t="shared" si="5"/>
        <v>0</v>
      </c>
      <c r="E89" s="37">
        <f t="shared" si="6"/>
        <v>0</v>
      </c>
      <c r="F89" s="33">
        <f t="shared" si="7"/>
        <v>0</v>
      </c>
    </row>
    <row r="90" spans="2:6" ht="21" x14ac:dyDescent="0.35">
      <c r="B90" s="40">
        <v>74</v>
      </c>
      <c r="C90" s="37">
        <f t="shared" si="4"/>
        <v>0</v>
      </c>
      <c r="D90" s="37">
        <f t="shared" si="5"/>
        <v>0</v>
      </c>
      <c r="E90" s="37">
        <f t="shared" si="6"/>
        <v>0</v>
      </c>
      <c r="F90" s="33">
        <f t="shared" si="7"/>
        <v>0</v>
      </c>
    </row>
    <row r="91" spans="2:6" ht="21" x14ac:dyDescent="0.35">
      <c r="B91" s="40">
        <v>75</v>
      </c>
      <c r="C91" s="37">
        <f t="shared" si="4"/>
        <v>0</v>
      </c>
      <c r="D91" s="37">
        <f t="shared" si="5"/>
        <v>0</v>
      </c>
      <c r="E91" s="37">
        <f t="shared" si="6"/>
        <v>0</v>
      </c>
      <c r="F91" s="33">
        <f t="shared" si="7"/>
        <v>0</v>
      </c>
    </row>
    <row r="92" spans="2:6" ht="21" x14ac:dyDescent="0.35">
      <c r="B92" s="40">
        <v>76</v>
      </c>
      <c r="C92" s="37">
        <f t="shared" ref="C92:C155" si="8">F91</f>
        <v>0</v>
      </c>
      <c r="D92" s="37">
        <f t="shared" ref="D92:D155" si="9">C92*$D$9/$D$8</f>
        <v>0</v>
      </c>
      <c r="E92" s="37">
        <f t="shared" si="6"/>
        <v>0</v>
      </c>
      <c r="F92" s="33">
        <f t="shared" si="7"/>
        <v>0</v>
      </c>
    </row>
    <row r="93" spans="2:6" ht="21" x14ac:dyDescent="0.35">
      <c r="B93" s="40">
        <v>77</v>
      </c>
      <c r="C93" s="37">
        <f t="shared" si="8"/>
        <v>0</v>
      </c>
      <c r="D93" s="37">
        <f t="shared" si="9"/>
        <v>0</v>
      </c>
      <c r="E93" s="37">
        <f t="shared" si="6"/>
        <v>0</v>
      </c>
      <c r="F93" s="33">
        <f t="shared" si="7"/>
        <v>0</v>
      </c>
    </row>
    <row r="94" spans="2:6" ht="21" x14ac:dyDescent="0.35">
      <c r="B94" s="40">
        <v>78</v>
      </c>
      <c r="C94" s="37">
        <f t="shared" si="8"/>
        <v>0</v>
      </c>
      <c r="D94" s="37">
        <f t="shared" si="9"/>
        <v>0</v>
      </c>
      <c r="E94" s="37">
        <f t="shared" si="6"/>
        <v>0</v>
      </c>
      <c r="F94" s="33">
        <f t="shared" si="7"/>
        <v>0</v>
      </c>
    </row>
    <row r="95" spans="2:6" ht="21" x14ac:dyDescent="0.35">
      <c r="B95" s="40">
        <v>79</v>
      </c>
      <c r="C95" s="37">
        <f t="shared" si="8"/>
        <v>0</v>
      </c>
      <c r="D95" s="37">
        <f t="shared" si="9"/>
        <v>0</v>
      </c>
      <c r="E95" s="37">
        <f t="shared" si="6"/>
        <v>0</v>
      </c>
      <c r="F95" s="33">
        <f t="shared" si="7"/>
        <v>0</v>
      </c>
    </row>
    <row r="96" spans="2:6" ht="21" x14ac:dyDescent="0.35">
      <c r="B96" s="40">
        <v>80</v>
      </c>
      <c r="C96" s="37">
        <f t="shared" si="8"/>
        <v>0</v>
      </c>
      <c r="D96" s="37">
        <f t="shared" si="9"/>
        <v>0</v>
      </c>
      <c r="E96" s="37">
        <f t="shared" si="6"/>
        <v>0</v>
      </c>
      <c r="F96" s="33">
        <f t="shared" si="7"/>
        <v>0</v>
      </c>
    </row>
    <row r="97" spans="2:6" ht="21" x14ac:dyDescent="0.35">
      <c r="B97" s="40">
        <v>81</v>
      </c>
      <c r="C97" s="37">
        <f t="shared" si="8"/>
        <v>0</v>
      </c>
      <c r="D97" s="37">
        <f t="shared" si="9"/>
        <v>0</v>
      </c>
      <c r="E97" s="37">
        <f t="shared" si="6"/>
        <v>0</v>
      </c>
      <c r="F97" s="33">
        <f t="shared" si="7"/>
        <v>0</v>
      </c>
    </row>
    <row r="98" spans="2:6" ht="21" x14ac:dyDescent="0.35">
      <c r="B98" s="40">
        <v>82</v>
      </c>
      <c r="C98" s="37">
        <f t="shared" si="8"/>
        <v>0</v>
      </c>
      <c r="D98" s="37">
        <f t="shared" si="9"/>
        <v>0</v>
      </c>
      <c r="E98" s="37">
        <f t="shared" si="6"/>
        <v>0</v>
      </c>
      <c r="F98" s="33">
        <f t="shared" si="7"/>
        <v>0</v>
      </c>
    </row>
    <row r="99" spans="2:6" ht="21" x14ac:dyDescent="0.35">
      <c r="B99" s="40">
        <v>83</v>
      </c>
      <c r="C99" s="37">
        <f t="shared" si="8"/>
        <v>0</v>
      </c>
      <c r="D99" s="37">
        <f t="shared" si="9"/>
        <v>0</v>
      </c>
      <c r="E99" s="37">
        <f t="shared" si="6"/>
        <v>0</v>
      </c>
      <c r="F99" s="33">
        <f t="shared" si="7"/>
        <v>0</v>
      </c>
    </row>
    <row r="100" spans="2:6" ht="21" x14ac:dyDescent="0.35">
      <c r="B100" s="40">
        <v>84</v>
      </c>
      <c r="C100" s="37">
        <f t="shared" si="8"/>
        <v>0</v>
      </c>
      <c r="D100" s="37">
        <f t="shared" si="9"/>
        <v>0</v>
      </c>
      <c r="E100" s="37">
        <f t="shared" si="6"/>
        <v>0</v>
      </c>
      <c r="F100" s="33">
        <f t="shared" si="7"/>
        <v>0</v>
      </c>
    </row>
    <row r="101" spans="2:6" ht="21" x14ac:dyDescent="0.35">
      <c r="B101" s="40">
        <v>85</v>
      </c>
      <c r="C101" s="37">
        <f t="shared" si="8"/>
        <v>0</v>
      </c>
      <c r="D101" s="37">
        <f t="shared" si="9"/>
        <v>0</v>
      </c>
      <c r="E101" s="37">
        <f t="shared" si="6"/>
        <v>0</v>
      </c>
      <c r="F101" s="33">
        <f t="shared" si="7"/>
        <v>0</v>
      </c>
    </row>
    <row r="102" spans="2:6" ht="21" x14ac:dyDescent="0.35">
      <c r="B102" s="40">
        <v>86</v>
      </c>
      <c r="C102" s="37">
        <f t="shared" si="8"/>
        <v>0</v>
      </c>
      <c r="D102" s="37">
        <f t="shared" si="9"/>
        <v>0</v>
      </c>
      <c r="E102" s="37">
        <f t="shared" si="6"/>
        <v>0</v>
      </c>
      <c r="F102" s="33">
        <f t="shared" si="7"/>
        <v>0</v>
      </c>
    </row>
    <row r="103" spans="2:6" ht="21" x14ac:dyDescent="0.35">
      <c r="B103" s="40">
        <v>87</v>
      </c>
      <c r="C103" s="37">
        <f t="shared" si="8"/>
        <v>0</v>
      </c>
      <c r="D103" s="37">
        <f t="shared" si="9"/>
        <v>0</v>
      </c>
      <c r="E103" s="37">
        <f t="shared" si="6"/>
        <v>0</v>
      </c>
      <c r="F103" s="33">
        <f t="shared" si="7"/>
        <v>0</v>
      </c>
    </row>
    <row r="104" spans="2:6" ht="21" x14ac:dyDescent="0.35">
      <c r="B104" s="40">
        <v>88</v>
      </c>
      <c r="C104" s="37">
        <f t="shared" si="8"/>
        <v>0</v>
      </c>
      <c r="D104" s="37">
        <f t="shared" si="9"/>
        <v>0</v>
      </c>
      <c r="E104" s="37">
        <f t="shared" si="6"/>
        <v>0</v>
      </c>
      <c r="F104" s="33">
        <f t="shared" si="7"/>
        <v>0</v>
      </c>
    </row>
    <row r="105" spans="2:6" ht="21" x14ac:dyDescent="0.35">
      <c r="B105" s="40">
        <v>89</v>
      </c>
      <c r="C105" s="37">
        <f t="shared" si="8"/>
        <v>0</v>
      </c>
      <c r="D105" s="37">
        <f t="shared" si="9"/>
        <v>0</v>
      </c>
      <c r="E105" s="37">
        <f t="shared" si="6"/>
        <v>0</v>
      </c>
      <c r="F105" s="33">
        <f t="shared" si="7"/>
        <v>0</v>
      </c>
    </row>
    <row r="106" spans="2:6" ht="21" x14ac:dyDescent="0.35">
      <c r="B106" s="40">
        <v>90</v>
      </c>
      <c r="C106" s="37">
        <f t="shared" si="8"/>
        <v>0</v>
      </c>
      <c r="D106" s="37">
        <f t="shared" si="9"/>
        <v>0</v>
      </c>
      <c r="E106" s="37">
        <f t="shared" si="6"/>
        <v>0</v>
      </c>
      <c r="F106" s="33">
        <f t="shared" si="7"/>
        <v>0</v>
      </c>
    </row>
    <row r="107" spans="2:6" ht="21" x14ac:dyDescent="0.35">
      <c r="B107" s="40">
        <v>91</v>
      </c>
      <c r="C107" s="37">
        <f t="shared" si="8"/>
        <v>0</v>
      </c>
      <c r="D107" s="37">
        <f t="shared" si="9"/>
        <v>0</v>
      </c>
      <c r="E107" s="37">
        <f t="shared" si="6"/>
        <v>0</v>
      </c>
      <c r="F107" s="33">
        <f t="shared" si="7"/>
        <v>0</v>
      </c>
    </row>
    <row r="108" spans="2:6" ht="21" x14ac:dyDescent="0.35">
      <c r="B108" s="40">
        <v>92</v>
      </c>
      <c r="C108" s="37">
        <f t="shared" si="8"/>
        <v>0</v>
      </c>
      <c r="D108" s="37">
        <f t="shared" si="9"/>
        <v>0</v>
      </c>
      <c r="E108" s="37">
        <f t="shared" si="6"/>
        <v>0</v>
      </c>
      <c r="F108" s="33">
        <f t="shared" si="7"/>
        <v>0</v>
      </c>
    </row>
    <row r="109" spans="2:6" ht="21" x14ac:dyDescent="0.35">
      <c r="B109" s="40">
        <v>93</v>
      </c>
      <c r="C109" s="37">
        <f t="shared" si="8"/>
        <v>0</v>
      </c>
      <c r="D109" s="37">
        <f t="shared" si="9"/>
        <v>0</v>
      </c>
      <c r="E109" s="37">
        <f t="shared" si="6"/>
        <v>0</v>
      </c>
      <c r="F109" s="33">
        <f t="shared" si="7"/>
        <v>0</v>
      </c>
    </row>
    <row r="110" spans="2:6" ht="21" x14ac:dyDescent="0.35">
      <c r="B110" s="40">
        <v>94</v>
      </c>
      <c r="C110" s="37">
        <f t="shared" si="8"/>
        <v>0</v>
      </c>
      <c r="D110" s="37">
        <f t="shared" si="9"/>
        <v>0</v>
      </c>
      <c r="E110" s="37">
        <f t="shared" si="6"/>
        <v>0</v>
      </c>
      <c r="F110" s="33">
        <f t="shared" si="7"/>
        <v>0</v>
      </c>
    </row>
    <row r="111" spans="2:6" ht="21" x14ac:dyDescent="0.35">
      <c r="B111" s="40">
        <v>95</v>
      </c>
      <c r="C111" s="37">
        <f t="shared" si="8"/>
        <v>0</v>
      </c>
      <c r="D111" s="37">
        <f t="shared" si="9"/>
        <v>0</v>
      </c>
      <c r="E111" s="37">
        <f t="shared" si="6"/>
        <v>0</v>
      </c>
      <c r="F111" s="33">
        <f t="shared" si="7"/>
        <v>0</v>
      </c>
    </row>
    <row r="112" spans="2:6" ht="21" x14ac:dyDescent="0.35">
      <c r="B112" s="40">
        <v>96</v>
      </c>
      <c r="C112" s="37">
        <f t="shared" si="8"/>
        <v>0</v>
      </c>
      <c r="D112" s="37">
        <f t="shared" si="9"/>
        <v>0</v>
      </c>
      <c r="E112" s="37">
        <f t="shared" si="6"/>
        <v>0</v>
      </c>
      <c r="F112" s="33">
        <f t="shared" si="7"/>
        <v>0</v>
      </c>
    </row>
    <row r="113" spans="2:6" ht="21" x14ac:dyDescent="0.35">
      <c r="B113" s="40">
        <v>97</v>
      </c>
      <c r="C113" s="37">
        <f t="shared" si="8"/>
        <v>0</v>
      </c>
      <c r="D113" s="37">
        <f t="shared" si="9"/>
        <v>0</v>
      </c>
      <c r="E113" s="37">
        <f t="shared" si="6"/>
        <v>0</v>
      </c>
      <c r="F113" s="33">
        <f t="shared" si="7"/>
        <v>0</v>
      </c>
    </row>
    <row r="114" spans="2:6" ht="21" x14ac:dyDescent="0.35">
      <c r="B114" s="40">
        <v>98</v>
      </c>
      <c r="C114" s="37">
        <f t="shared" si="8"/>
        <v>0</v>
      </c>
      <c r="D114" s="37">
        <f t="shared" si="9"/>
        <v>0</v>
      </c>
      <c r="E114" s="37">
        <f t="shared" si="6"/>
        <v>0</v>
      </c>
      <c r="F114" s="33">
        <f t="shared" si="7"/>
        <v>0</v>
      </c>
    </row>
    <row r="115" spans="2:6" ht="21" x14ac:dyDescent="0.35">
      <c r="B115" s="40">
        <v>99</v>
      </c>
      <c r="C115" s="37">
        <f t="shared" si="8"/>
        <v>0</v>
      </c>
      <c r="D115" s="37">
        <f t="shared" si="9"/>
        <v>0</v>
      </c>
      <c r="E115" s="37">
        <f t="shared" si="6"/>
        <v>0</v>
      </c>
      <c r="F115" s="33">
        <f t="shared" si="7"/>
        <v>0</v>
      </c>
    </row>
    <row r="116" spans="2:6" ht="21" x14ac:dyDescent="0.35">
      <c r="B116" s="40">
        <v>100</v>
      </c>
      <c r="C116" s="37">
        <f t="shared" si="8"/>
        <v>0</v>
      </c>
      <c r="D116" s="37">
        <f t="shared" si="9"/>
        <v>0</v>
      </c>
      <c r="E116" s="37">
        <f t="shared" si="6"/>
        <v>0</v>
      </c>
      <c r="F116" s="33">
        <f t="shared" si="7"/>
        <v>0</v>
      </c>
    </row>
    <row r="117" spans="2:6" ht="21" x14ac:dyDescent="0.35">
      <c r="B117" s="40">
        <v>101</v>
      </c>
      <c r="C117" s="37">
        <f t="shared" si="8"/>
        <v>0</v>
      </c>
      <c r="D117" s="37">
        <f t="shared" si="9"/>
        <v>0</v>
      </c>
      <c r="E117" s="37">
        <f t="shared" si="6"/>
        <v>0</v>
      </c>
      <c r="F117" s="33">
        <f t="shared" si="7"/>
        <v>0</v>
      </c>
    </row>
    <row r="118" spans="2:6" ht="21" x14ac:dyDescent="0.35">
      <c r="B118" s="40">
        <v>102</v>
      </c>
      <c r="C118" s="37">
        <f t="shared" si="8"/>
        <v>0</v>
      </c>
      <c r="D118" s="37">
        <f t="shared" si="9"/>
        <v>0</v>
      </c>
      <c r="E118" s="37">
        <f t="shared" si="6"/>
        <v>0</v>
      </c>
      <c r="F118" s="33">
        <f t="shared" si="7"/>
        <v>0</v>
      </c>
    </row>
    <row r="119" spans="2:6" ht="21" x14ac:dyDescent="0.35">
      <c r="B119" s="40">
        <v>103</v>
      </c>
      <c r="C119" s="37">
        <f t="shared" si="8"/>
        <v>0</v>
      </c>
      <c r="D119" s="37">
        <f t="shared" si="9"/>
        <v>0</v>
      </c>
      <c r="E119" s="37">
        <f t="shared" si="6"/>
        <v>0</v>
      </c>
      <c r="F119" s="33">
        <f t="shared" si="7"/>
        <v>0</v>
      </c>
    </row>
    <row r="120" spans="2:6" ht="21" x14ac:dyDescent="0.35">
      <c r="B120" s="40">
        <v>104</v>
      </c>
      <c r="C120" s="37">
        <f t="shared" si="8"/>
        <v>0</v>
      </c>
      <c r="D120" s="37">
        <f t="shared" si="9"/>
        <v>0</v>
      </c>
      <c r="E120" s="37">
        <f t="shared" si="6"/>
        <v>0</v>
      </c>
      <c r="F120" s="33">
        <f t="shared" si="7"/>
        <v>0</v>
      </c>
    </row>
    <row r="121" spans="2:6" ht="21" x14ac:dyDescent="0.35">
      <c r="B121" s="40">
        <v>105</v>
      </c>
      <c r="C121" s="37">
        <f t="shared" si="8"/>
        <v>0</v>
      </c>
      <c r="D121" s="37">
        <f t="shared" si="9"/>
        <v>0</v>
      </c>
      <c r="E121" s="37">
        <f t="shared" si="6"/>
        <v>0</v>
      </c>
      <c r="F121" s="33">
        <f t="shared" si="7"/>
        <v>0</v>
      </c>
    </row>
    <row r="122" spans="2:6" ht="21" x14ac:dyDescent="0.35">
      <c r="B122" s="40">
        <v>106</v>
      </c>
      <c r="C122" s="37">
        <f t="shared" si="8"/>
        <v>0</v>
      </c>
      <c r="D122" s="37">
        <f t="shared" si="9"/>
        <v>0</v>
      </c>
      <c r="E122" s="37">
        <f t="shared" si="6"/>
        <v>0</v>
      </c>
      <c r="F122" s="33">
        <f t="shared" si="7"/>
        <v>0</v>
      </c>
    </row>
    <row r="123" spans="2:6" ht="21" x14ac:dyDescent="0.35">
      <c r="B123" s="40">
        <v>107</v>
      </c>
      <c r="C123" s="37">
        <f t="shared" si="8"/>
        <v>0</v>
      </c>
      <c r="D123" s="37">
        <f t="shared" si="9"/>
        <v>0</v>
      </c>
      <c r="E123" s="37">
        <f t="shared" si="6"/>
        <v>0</v>
      </c>
      <c r="F123" s="33">
        <f t="shared" si="7"/>
        <v>0</v>
      </c>
    </row>
    <row r="124" spans="2:6" ht="21" x14ac:dyDescent="0.35">
      <c r="B124" s="40">
        <v>108</v>
      </c>
      <c r="C124" s="37">
        <f t="shared" si="8"/>
        <v>0</v>
      </c>
      <c r="D124" s="37">
        <f t="shared" si="9"/>
        <v>0</v>
      </c>
      <c r="E124" s="37">
        <f t="shared" si="6"/>
        <v>0</v>
      </c>
      <c r="F124" s="33">
        <f t="shared" si="7"/>
        <v>0</v>
      </c>
    </row>
    <row r="125" spans="2:6" ht="21" x14ac:dyDescent="0.35">
      <c r="B125" s="40">
        <v>109</v>
      </c>
      <c r="C125" s="37">
        <f t="shared" si="8"/>
        <v>0</v>
      </c>
      <c r="D125" s="37">
        <f t="shared" si="9"/>
        <v>0</v>
      </c>
      <c r="E125" s="37">
        <f t="shared" si="6"/>
        <v>0</v>
      </c>
      <c r="F125" s="33">
        <f t="shared" si="7"/>
        <v>0</v>
      </c>
    </row>
    <row r="126" spans="2:6" ht="21" x14ac:dyDescent="0.35">
      <c r="B126" s="40">
        <v>110</v>
      </c>
      <c r="C126" s="37">
        <f t="shared" si="8"/>
        <v>0</v>
      </c>
      <c r="D126" s="37">
        <f t="shared" si="9"/>
        <v>0</v>
      </c>
      <c r="E126" s="37">
        <f t="shared" si="6"/>
        <v>0</v>
      </c>
      <c r="F126" s="33">
        <f t="shared" si="7"/>
        <v>0</v>
      </c>
    </row>
    <row r="127" spans="2:6" ht="21" x14ac:dyDescent="0.35">
      <c r="B127" s="40">
        <v>111</v>
      </c>
      <c r="C127" s="37">
        <f t="shared" si="8"/>
        <v>0</v>
      </c>
      <c r="D127" s="37">
        <f t="shared" si="9"/>
        <v>0</v>
      </c>
      <c r="E127" s="37">
        <f t="shared" si="6"/>
        <v>0</v>
      </c>
      <c r="F127" s="33">
        <f t="shared" si="7"/>
        <v>0</v>
      </c>
    </row>
    <row r="128" spans="2:6" ht="21" x14ac:dyDescent="0.35">
      <c r="B128" s="40">
        <v>112</v>
      </c>
      <c r="C128" s="37">
        <f t="shared" si="8"/>
        <v>0</v>
      </c>
      <c r="D128" s="37">
        <f t="shared" si="9"/>
        <v>0</v>
      </c>
      <c r="E128" s="37">
        <f t="shared" si="6"/>
        <v>0</v>
      </c>
      <c r="F128" s="33">
        <f t="shared" si="7"/>
        <v>0</v>
      </c>
    </row>
    <row r="129" spans="2:6" ht="21" x14ac:dyDescent="0.35">
      <c r="B129" s="40">
        <v>113</v>
      </c>
      <c r="C129" s="37">
        <f t="shared" si="8"/>
        <v>0</v>
      </c>
      <c r="D129" s="37">
        <f t="shared" si="9"/>
        <v>0</v>
      </c>
      <c r="E129" s="37">
        <f t="shared" si="6"/>
        <v>0</v>
      </c>
      <c r="F129" s="33">
        <f t="shared" si="7"/>
        <v>0</v>
      </c>
    </row>
    <row r="130" spans="2:6" ht="21" x14ac:dyDescent="0.35">
      <c r="B130" s="40">
        <v>114</v>
      </c>
      <c r="C130" s="37">
        <f t="shared" si="8"/>
        <v>0</v>
      </c>
      <c r="D130" s="37">
        <f t="shared" si="9"/>
        <v>0</v>
      </c>
      <c r="E130" s="37">
        <f t="shared" si="6"/>
        <v>0</v>
      </c>
      <c r="F130" s="33">
        <f t="shared" si="7"/>
        <v>0</v>
      </c>
    </row>
    <row r="131" spans="2:6" ht="21" x14ac:dyDescent="0.35">
      <c r="B131" s="40">
        <v>115</v>
      </c>
      <c r="C131" s="37">
        <f t="shared" si="8"/>
        <v>0</v>
      </c>
      <c r="D131" s="37">
        <f t="shared" si="9"/>
        <v>0</v>
      </c>
      <c r="E131" s="37">
        <f t="shared" si="6"/>
        <v>0</v>
      </c>
      <c r="F131" s="33">
        <f t="shared" si="7"/>
        <v>0</v>
      </c>
    </row>
    <row r="132" spans="2:6" ht="21" x14ac:dyDescent="0.35">
      <c r="B132" s="40">
        <v>116</v>
      </c>
      <c r="C132" s="37">
        <f t="shared" si="8"/>
        <v>0</v>
      </c>
      <c r="D132" s="37">
        <f t="shared" si="9"/>
        <v>0</v>
      </c>
      <c r="E132" s="37">
        <f t="shared" si="6"/>
        <v>0</v>
      </c>
      <c r="F132" s="33">
        <f t="shared" si="7"/>
        <v>0</v>
      </c>
    </row>
    <row r="133" spans="2:6" ht="21" x14ac:dyDescent="0.35">
      <c r="B133" s="40">
        <v>117</v>
      </c>
      <c r="C133" s="37">
        <f t="shared" si="8"/>
        <v>0</v>
      </c>
      <c r="D133" s="37">
        <f t="shared" si="9"/>
        <v>0</v>
      </c>
      <c r="E133" s="37">
        <f t="shared" si="6"/>
        <v>0</v>
      </c>
      <c r="F133" s="33">
        <f t="shared" si="7"/>
        <v>0</v>
      </c>
    </row>
    <row r="134" spans="2:6" ht="21" x14ac:dyDescent="0.35">
      <c r="B134" s="40">
        <v>118</v>
      </c>
      <c r="C134" s="37">
        <f t="shared" si="8"/>
        <v>0</v>
      </c>
      <c r="D134" s="37">
        <f t="shared" si="9"/>
        <v>0</v>
      </c>
      <c r="E134" s="37">
        <f t="shared" si="6"/>
        <v>0</v>
      </c>
      <c r="F134" s="33">
        <f t="shared" si="7"/>
        <v>0</v>
      </c>
    </row>
    <row r="135" spans="2:6" ht="21" x14ac:dyDescent="0.35">
      <c r="B135" s="40">
        <v>119</v>
      </c>
      <c r="C135" s="37">
        <f t="shared" si="8"/>
        <v>0</v>
      </c>
      <c r="D135" s="37">
        <f t="shared" si="9"/>
        <v>0</v>
      </c>
      <c r="E135" s="37">
        <f t="shared" si="6"/>
        <v>0</v>
      </c>
      <c r="F135" s="33">
        <f t="shared" si="7"/>
        <v>0</v>
      </c>
    </row>
    <row r="136" spans="2:6" ht="21" x14ac:dyDescent="0.35">
      <c r="B136" s="40">
        <v>120</v>
      </c>
      <c r="C136" s="37">
        <f t="shared" si="8"/>
        <v>0</v>
      </c>
      <c r="D136" s="37">
        <f t="shared" si="9"/>
        <v>0</v>
      </c>
      <c r="E136" s="37">
        <f t="shared" si="6"/>
        <v>0</v>
      </c>
      <c r="F136" s="33">
        <f t="shared" si="7"/>
        <v>0</v>
      </c>
    </row>
    <row r="137" spans="2:6" ht="21" x14ac:dyDescent="0.35">
      <c r="B137" s="40">
        <v>121</v>
      </c>
      <c r="C137" s="37">
        <f t="shared" si="8"/>
        <v>0</v>
      </c>
      <c r="D137" s="37">
        <f t="shared" si="9"/>
        <v>0</v>
      </c>
      <c r="E137" s="37">
        <f t="shared" si="6"/>
        <v>0</v>
      </c>
      <c r="F137" s="33">
        <f t="shared" si="7"/>
        <v>0</v>
      </c>
    </row>
    <row r="138" spans="2:6" ht="21" x14ac:dyDescent="0.35">
      <c r="B138" s="40">
        <v>122</v>
      </c>
      <c r="C138" s="37">
        <f t="shared" si="8"/>
        <v>0</v>
      </c>
      <c r="D138" s="37">
        <f t="shared" si="9"/>
        <v>0</v>
      </c>
      <c r="E138" s="37">
        <f t="shared" si="6"/>
        <v>0</v>
      </c>
      <c r="F138" s="33">
        <f t="shared" si="7"/>
        <v>0</v>
      </c>
    </row>
    <row r="139" spans="2:6" ht="21" x14ac:dyDescent="0.35">
      <c r="B139" s="40">
        <v>123</v>
      </c>
      <c r="C139" s="37">
        <f t="shared" si="8"/>
        <v>0</v>
      </c>
      <c r="D139" s="37">
        <f t="shared" si="9"/>
        <v>0</v>
      </c>
      <c r="E139" s="37">
        <f t="shared" si="6"/>
        <v>0</v>
      </c>
      <c r="F139" s="33">
        <f t="shared" si="7"/>
        <v>0</v>
      </c>
    </row>
    <row r="140" spans="2:6" ht="21" x14ac:dyDescent="0.35">
      <c r="B140" s="40">
        <v>124</v>
      </c>
      <c r="C140" s="37">
        <f t="shared" si="8"/>
        <v>0</v>
      </c>
      <c r="D140" s="37">
        <f t="shared" si="9"/>
        <v>0</v>
      </c>
      <c r="E140" s="37">
        <f t="shared" si="6"/>
        <v>0</v>
      </c>
      <c r="F140" s="33">
        <f t="shared" si="7"/>
        <v>0</v>
      </c>
    </row>
    <row r="141" spans="2:6" ht="21" x14ac:dyDescent="0.35">
      <c r="B141" s="40">
        <v>125</v>
      </c>
      <c r="C141" s="37">
        <f t="shared" si="8"/>
        <v>0</v>
      </c>
      <c r="D141" s="37">
        <f t="shared" si="9"/>
        <v>0</v>
      </c>
      <c r="E141" s="37">
        <f t="shared" si="6"/>
        <v>0</v>
      </c>
      <c r="F141" s="33">
        <f t="shared" si="7"/>
        <v>0</v>
      </c>
    </row>
    <row r="142" spans="2:6" ht="21" x14ac:dyDescent="0.35">
      <c r="B142" s="40">
        <v>126</v>
      </c>
      <c r="C142" s="37">
        <f t="shared" si="8"/>
        <v>0</v>
      </c>
      <c r="D142" s="37">
        <f t="shared" si="9"/>
        <v>0</v>
      </c>
      <c r="E142" s="37">
        <f t="shared" si="6"/>
        <v>0</v>
      </c>
      <c r="F142" s="33">
        <f t="shared" si="7"/>
        <v>0</v>
      </c>
    </row>
    <row r="143" spans="2:6" ht="21" x14ac:dyDescent="0.35">
      <c r="B143" s="40">
        <v>127</v>
      </c>
      <c r="C143" s="37">
        <f t="shared" si="8"/>
        <v>0</v>
      </c>
      <c r="D143" s="37">
        <f t="shared" si="9"/>
        <v>0</v>
      </c>
      <c r="E143" s="37">
        <f t="shared" si="6"/>
        <v>0</v>
      </c>
      <c r="F143" s="33">
        <f t="shared" si="7"/>
        <v>0</v>
      </c>
    </row>
    <row r="144" spans="2:6" ht="21" x14ac:dyDescent="0.35">
      <c r="B144" s="40">
        <v>128</v>
      </c>
      <c r="C144" s="37">
        <f t="shared" si="8"/>
        <v>0</v>
      </c>
      <c r="D144" s="37">
        <f t="shared" si="9"/>
        <v>0</v>
      </c>
      <c r="E144" s="37">
        <f t="shared" si="6"/>
        <v>0</v>
      </c>
      <c r="F144" s="33">
        <f t="shared" si="7"/>
        <v>0</v>
      </c>
    </row>
    <row r="145" spans="2:6" ht="21" x14ac:dyDescent="0.35">
      <c r="B145" s="40">
        <v>129</v>
      </c>
      <c r="C145" s="37">
        <f t="shared" si="8"/>
        <v>0</v>
      </c>
      <c r="D145" s="37">
        <f t="shared" si="9"/>
        <v>0</v>
      </c>
      <c r="E145" s="37">
        <f t="shared" si="6"/>
        <v>0</v>
      </c>
      <c r="F145" s="33">
        <f t="shared" si="7"/>
        <v>0</v>
      </c>
    </row>
    <row r="146" spans="2:6" ht="21" x14ac:dyDescent="0.35">
      <c r="B146" s="40">
        <v>130</v>
      </c>
      <c r="C146" s="37">
        <f t="shared" si="8"/>
        <v>0</v>
      </c>
      <c r="D146" s="37">
        <f t="shared" si="9"/>
        <v>0</v>
      </c>
      <c r="E146" s="37">
        <f t="shared" si="6"/>
        <v>0</v>
      </c>
      <c r="F146" s="33">
        <f t="shared" si="7"/>
        <v>0</v>
      </c>
    </row>
    <row r="147" spans="2:6" ht="21" x14ac:dyDescent="0.35">
      <c r="B147" s="40">
        <v>131</v>
      </c>
      <c r="C147" s="37">
        <f t="shared" si="8"/>
        <v>0</v>
      </c>
      <c r="D147" s="37">
        <f t="shared" si="9"/>
        <v>0</v>
      </c>
      <c r="E147" s="37">
        <f t="shared" ref="E147:E210" si="10">IF($D$12-D147&gt;=C147,C147,$D$12-D147)</f>
        <v>0</v>
      </c>
      <c r="F147" s="33">
        <f t="shared" ref="F147:F210" si="11">IF(E147&gt;=C147,0,ROUND(C147-E147,2))</f>
        <v>0</v>
      </c>
    </row>
    <row r="148" spans="2:6" ht="21" x14ac:dyDescent="0.35">
      <c r="B148" s="40">
        <v>132</v>
      </c>
      <c r="C148" s="37">
        <f t="shared" si="8"/>
        <v>0</v>
      </c>
      <c r="D148" s="37">
        <f t="shared" si="9"/>
        <v>0</v>
      </c>
      <c r="E148" s="37">
        <f t="shared" si="10"/>
        <v>0</v>
      </c>
      <c r="F148" s="33">
        <f t="shared" si="11"/>
        <v>0</v>
      </c>
    </row>
    <row r="149" spans="2:6" ht="21" x14ac:dyDescent="0.35">
      <c r="B149" s="40">
        <v>133</v>
      </c>
      <c r="C149" s="37">
        <f t="shared" si="8"/>
        <v>0</v>
      </c>
      <c r="D149" s="37">
        <f t="shared" si="9"/>
        <v>0</v>
      </c>
      <c r="E149" s="37">
        <f t="shared" si="10"/>
        <v>0</v>
      </c>
      <c r="F149" s="33">
        <f t="shared" si="11"/>
        <v>0</v>
      </c>
    </row>
    <row r="150" spans="2:6" ht="21" x14ac:dyDescent="0.35">
      <c r="B150" s="40">
        <v>134</v>
      </c>
      <c r="C150" s="37">
        <f t="shared" si="8"/>
        <v>0</v>
      </c>
      <c r="D150" s="37">
        <f t="shared" si="9"/>
        <v>0</v>
      </c>
      <c r="E150" s="37">
        <f t="shared" si="10"/>
        <v>0</v>
      </c>
      <c r="F150" s="33">
        <f t="shared" si="11"/>
        <v>0</v>
      </c>
    </row>
    <row r="151" spans="2:6" ht="21" x14ac:dyDescent="0.35">
      <c r="B151" s="40">
        <v>135</v>
      </c>
      <c r="C151" s="37">
        <f t="shared" si="8"/>
        <v>0</v>
      </c>
      <c r="D151" s="37">
        <f t="shared" si="9"/>
        <v>0</v>
      </c>
      <c r="E151" s="37">
        <f t="shared" si="10"/>
        <v>0</v>
      </c>
      <c r="F151" s="33">
        <f t="shared" si="11"/>
        <v>0</v>
      </c>
    </row>
    <row r="152" spans="2:6" ht="21" x14ac:dyDescent="0.35">
      <c r="B152" s="40">
        <v>136</v>
      </c>
      <c r="C152" s="37">
        <f t="shared" si="8"/>
        <v>0</v>
      </c>
      <c r="D152" s="37">
        <f t="shared" si="9"/>
        <v>0</v>
      </c>
      <c r="E152" s="37">
        <f t="shared" si="10"/>
        <v>0</v>
      </c>
      <c r="F152" s="33">
        <f t="shared" si="11"/>
        <v>0</v>
      </c>
    </row>
    <row r="153" spans="2:6" ht="21" x14ac:dyDescent="0.35">
      <c r="B153" s="40">
        <v>137</v>
      </c>
      <c r="C153" s="37">
        <f t="shared" si="8"/>
        <v>0</v>
      </c>
      <c r="D153" s="37">
        <f t="shared" si="9"/>
        <v>0</v>
      </c>
      <c r="E153" s="37">
        <f t="shared" si="10"/>
        <v>0</v>
      </c>
      <c r="F153" s="33">
        <f t="shared" si="11"/>
        <v>0</v>
      </c>
    </row>
    <row r="154" spans="2:6" ht="21" x14ac:dyDescent="0.35">
      <c r="B154" s="40">
        <v>138</v>
      </c>
      <c r="C154" s="37">
        <f t="shared" si="8"/>
        <v>0</v>
      </c>
      <c r="D154" s="37">
        <f t="shared" si="9"/>
        <v>0</v>
      </c>
      <c r="E154" s="37">
        <f t="shared" si="10"/>
        <v>0</v>
      </c>
      <c r="F154" s="33">
        <f t="shared" si="11"/>
        <v>0</v>
      </c>
    </row>
    <row r="155" spans="2:6" ht="21" x14ac:dyDescent="0.35">
      <c r="B155" s="40">
        <v>139</v>
      </c>
      <c r="C155" s="37">
        <f t="shared" si="8"/>
        <v>0</v>
      </c>
      <c r="D155" s="37">
        <f t="shared" si="9"/>
        <v>0</v>
      </c>
      <c r="E155" s="37">
        <f t="shared" si="10"/>
        <v>0</v>
      </c>
      <c r="F155" s="33">
        <f t="shared" si="11"/>
        <v>0</v>
      </c>
    </row>
    <row r="156" spans="2:6" ht="21" x14ac:dyDescent="0.35">
      <c r="B156" s="40">
        <v>140</v>
      </c>
      <c r="C156" s="37">
        <f t="shared" ref="C156:C219" si="12">F155</f>
        <v>0</v>
      </c>
      <c r="D156" s="37">
        <f t="shared" ref="D156:D219" si="13">C156*$D$9/$D$8</f>
        <v>0</v>
      </c>
      <c r="E156" s="37">
        <f t="shared" si="10"/>
        <v>0</v>
      </c>
      <c r="F156" s="33">
        <f t="shared" si="11"/>
        <v>0</v>
      </c>
    </row>
    <row r="157" spans="2:6" ht="21" x14ac:dyDescent="0.35">
      <c r="B157" s="40">
        <v>141</v>
      </c>
      <c r="C157" s="37">
        <f t="shared" si="12"/>
        <v>0</v>
      </c>
      <c r="D157" s="37">
        <f t="shared" si="13"/>
        <v>0</v>
      </c>
      <c r="E157" s="37">
        <f t="shared" si="10"/>
        <v>0</v>
      </c>
      <c r="F157" s="33">
        <f t="shared" si="11"/>
        <v>0</v>
      </c>
    </row>
    <row r="158" spans="2:6" ht="21" x14ac:dyDescent="0.35">
      <c r="B158" s="40">
        <v>142</v>
      </c>
      <c r="C158" s="37">
        <f t="shared" si="12"/>
        <v>0</v>
      </c>
      <c r="D158" s="37">
        <f t="shared" si="13"/>
        <v>0</v>
      </c>
      <c r="E158" s="37">
        <f t="shared" si="10"/>
        <v>0</v>
      </c>
      <c r="F158" s="33">
        <f t="shared" si="11"/>
        <v>0</v>
      </c>
    </row>
    <row r="159" spans="2:6" ht="21" x14ac:dyDescent="0.35">
      <c r="B159" s="40">
        <v>143</v>
      </c>
      <c r="C159" s="37">
        <f t="shared" si="12"/>
        <v>0</v>
      </c>
      <c r="D159" s="37">
        <f t="shared" si="13"/>
        <v>0</v>
      </c>
      <c r="E159" s="37">
        <f t="shared" si="10"/>
        <v>0</v>
      </c>
      <c r="F159" s="33">
        <f t="shared" si="11"/>
        <v>0</v>
      </c>
    </row>
    <row r="160" spans="2:6" ht="21" x14ac:dyDescent="0.35">
      <c r="B160" s="40">
        <v>144</v>
      </c>
      <c r="C160" s="37">
        <f t="shared" si="12"/>
        <v>0</v>
      </c>
      <c r="D160" s="37">
        <f t="shared" si="13"/>
        <v>0</v>
      </c>
      <c r="E160" s="37">
        <f t="shared" si="10"/>
        <v>0</v>
      </c>
      <c r="F160" s="33">
        <f t="shared" si="11"/>
        <v>0</v>
      </c>
    </row>
    <row r="161" spans="2:6" ht="21" x14ac:dyDescent="0.35">
      <c r="B161" s="40">
        <v>145</v>
      </c>
      <c r="C161" s="37">
        <f t="shared" si="12"/>
        <v>0</v>
      </c>
      <c r="D161" s="37">
        <f t="shared" si="13"/>
        <v>0</v>
      </c>
      <c r="E161" s="37">
        <f t="shared" si="10"/>
        <v>0</v>
      </c>
      <c r="F161" s="33">
        <f t="shared" si="11"/>
        <v>0</v>
      </c>
    </row>
    <row r="162" spans="2:6" ht="21" x14ac:dyDescent="0.35">
      <c r="B162" s="40">
        <v>146</v>
      </c>
      <c r="C162" s="37">
        <f t="shared" si="12"/>
        <v>0</v>
      </c>
      <c r="D162" s="37">
        <f t="shared" si="13"/>
        <v>0</v>
      </c>
      <c r="E162" s="37">
        <f t="shared" si="10"/>
        <v>0</v>
      </c>
      <c r="F162" s="33">
        <f t="shared" si="11"/>
        <v>0</v>
      </c>
    </row>
    <row r="163" spans="2:6" ht="21" x14ac:dyDescent="0.35">
      <c r="B163" s="40">
        <v>147</v>
      </c>
      <c r="C163" s="37">
        <f t="shared" si="12"/>
        <v>0</v>
      </c>
      <c r="D163" s="37">
        <f t="shared" si="13"/>
        <v>0</v>
      </c>
      <c r="E163" s="37">
        <f t="shared" si="10"/>
        <v>0</v>
      </c>
      <c r="F163" s="33">
        <f t="shared" si="11"/>
        <v>0</v>
      </c>
    </row>
    <row r="164" spans="2:6" ht="21" x14ac:dyDescent="0.35">
      <c r="B164" s="40">
        <v>148</v>
      </c>
      <c r="C164" s="37">
        <f t="shared" si="12"/>
        <v>0</v>
      </c>
      <c r="D164" s="37">
        <f t="shared" si="13"/>
        <v>0</v>
      </c>
      <c r="E164" s="37">
        <f t="shared" si="10"/>
        <v>0</v>
      </c>
      <c r="F164" s="33">
        <f t="shared" si="11"/>
        <v>0</v>
      </c>
    </row>
    <row r="165" spans="2:6" ht="21" x14ac:dyDescent="0.35">
      <c r="B165" s="40">
        <v>149</v>
      </c>
      <c r="C165" s="37">
        <f t="shared" si="12"/>
        <v>0</v>
      </c>
      <c r="D165" s="37">
        <f t="shared" si="13"/>
        <v>0</v>
      </c>
      <c r="E165" s="37">
        <f t="shared" si="10"/>
        <v>0</v>
      </c>
      <c r="F165" s="33">
        <f t="shared" si="11"/>
        <v>0</v>
      </c>
    </row>
    <row r="166" spans="2:6" ht="21" x14ac:dyDescent="0.35">
      <c r="B166" s="40">
        <v>150</v>
      </c>
      <c r="C166" s="37">
        <f t="shared" si="12"/>
        <v>0</v>
      </c>
      <c r="D166" s="37">
        <f t="shared" si="13"/>
        <v>0</v>
      </c>
      <c r="E166" s="37">
        <f t="shared" si="10"/>
        <v>0</v>
      </c>
      <c r="F166" s="33">
        <f t="shared" si="11"/>
        <v>0</v>
      </c>
    </row>
    <row r="167" spans="2:6" ht="21" x14ac:dyDescent="0.35">
      <c r="B167" s="40">
        <v>151</v>
      </c>
      <c r="C167" s="37">
        <f t="shared" si="12"/>
        <v>0</v>
      </c>
      <c r="D167" s="37">
        <f t="shared" si="13"/>
        <v>0</v>
      </c>
      <c r="E167" s="37">
        <f t="shared" si="10"/>
        <v>0</v>
      </c>
      <c r="F167" s="33">
        <f t="shared" si="11"/>
        <v>0</v>
      </c>
    </row>
    <row r="168" spans="2:6" ht="21" x14ac:dyDescent="0.35">
      <c r="B168" s="40">
        <v>152</v>
      </c>
      <c r="C168" s="37">
        <f t="shared" si="12"/>
        <v>0</v>
      </c>
      <c r="D168" s="37">
        <f t="shared" si="13"/>
        <v>0</v>
      </c>
      <c r="E168" s="37">
        <f t="shared" si="10"/>
        <v>0</v>
      </c>
      <c r="F168" s="33">
        <f t="shared" si="11"/>
        <v>0</v>
      </c>
    </row>
    <row r="169" spans="2:6" ht="21" x14ac:dyDescent="0.35">
      <c r="B169" s="40">
        <v>153</v>
      </c>
      <c r="C169" s="37">
        <f t="shared" si="12"/>
        <v>0</v>
      </c>
      <c r="D169" s="37">
        <f t="shared" si="13"/>
        <v>0</v>
      </c>
      <c r="E169" s="37">
        <f t="shared" si="10"/>
        <v>0</v>
      </c>
      <c r="F169" s="33">
        <f t="shared" si="11"/>
        <v>0</v>
      </c>
    </row>
    <row r="170" spans="2:6" ht="21" x14ac:dyDescent="0.35">
      <c r="B170" s="40">
        <v>154</v>
      </c>
      <c r="C170" s="37">
        <f t="shared" si="12"/>
        <v>0</v>
      </c>
      <c r="D170" s="37">
        <f t="shared" si="13"/>
        <v>0</v>
      </c>
      <c r="E170" s="37">
        <f t="shared" si="10"/>
        <v>0</v>
      </c>
      <c r="F170" s="33">
        <f t="shared" si="11"/>
        <v>0</v>
      </c>
    </row>
    <row r="171" spans="2:6" ht="21" x14ac:dyDescent="0.35">
      <c r="B171" s="40">
        <v>155</v>
      </c>
      <c r="C171" s="37">
        <f t="shared" si="12"/>
        <v>0</v>
      </c>
      <c r="D171" s="37">
        <f t="shared" si="13"/>
        <v>0</v>
      </c>
      <c r="E171" s="37">
        <f t="shared" si="10"/>
        <v>0</v>
      </c>
      <c r="F171" s="33">
        <f t="shared" si="11"/>
        <v>0</v>
      </c>
    </row>
    <row r="172" spans="2:6" ht="21" x14ac:dyDescent="0.35">
      <c r="B172" s="40">
        <v>156</v>
      </c>
      <c r="C172" s="37">
        <f t="shared" si="12"/>
        <v>0</v>
      </c>
      <c r="D172" s="37">
        <f t="shared" si="13"/>
        <v>0</v>
      </c>
      <c r="E172" s="37">
        <f t="shared" si="10"/>
        <v>0</v>
      </c>
      <c r="F172" s="33">
        <f t="shared" si="11"/>
        <v>0</v>
      </c>
    </row>
    <row r="173" spans="2:6" ht="21" x14ac:dyDescent="0.35">
      <c r="B173" s="40">
        <v>157</v>
      </c>
      <c r="C173" s="37">
        <f t="shared" si="12"/>
        <v>0</v>
      </c>
      <c r="D173" s="37">
        <f t="shared" si="13"/>
        <v>0</v>
      </c>
      <c r="E173" s="37">
        <f t="shared" si="10"/>
        <v>0</v>
      </c>
      <c r="F173" s="33">
        <f t="shared" si="11"/>
        <v>0</v>
      </c>
    </row>
    <row r="174" spans="2:6" ht="21" x14ac:dyDescent="0.35">
      <c r="B174" s="40">
        <v>158</v>
      </c>
      <c r="C174" s="37">
        <f t="shared" si="12"/>
        <v>0</v>
      </c>
      <c r="D174" s="37">
        <f t="shared" si="13"/>
        <v>0</v>
      </c>
      <c r="E174" s="37">
        <f t="shared" si="10"/>
        <v>0</v>
      </c>
      <c r="F174" s="33">
        <f t="shared" si="11"/>
        <v>0</v>
      </c>
    </row>
    <row r="175" spans="2:6" ht="21" x14ac:dyDescent="0.35">
      <c r="B175" s="40">
        <v>159</v>
      </c>
      <c r="C175" s="37">
        <f t="shared" si="12"/>
        <v>0</v>
      </c>
      <c r="D175" s="37">
        <f t="shared" si="13"/>
        <v>0</v>
      </c>
      <c r="E175" s="37">
        <f t="shared" si="10"/>
        <v>0</v>
      </c>
      <c r="F175" s="33">
        <f t="shared" si="11"/>
        <v>0</v>
      </c>
    </row>
    <row r="176" spans="2:6" ht="21" x14ac:dyDescent="0.35">
      <c r="B176" s="40">
        <v>160</v>
      </c>
      <c r="C176" s="37">
        <f t="shared" si="12"/>
        <v>0</v>
      </c>
      <c r="D176" s="37">
        <f t="shared" si="13"/>
        <v>0</v>
      </c>
      <c r="E176" s="37">
        <f t="shared" si="10"/>
        <v>0</v>
      </c>
      <c r="F176" s="33">
        <f t="shared" si="11"/>
        <v>0</v>
      </c>
    </row>
    <row r="177" spans="2:6" ht="21" x14ac:dyDescent="0.35">
      <c r="B177" s="40">
        <v>161</v>
      </c>
      <c r="C177" s="37">
        <f t="shared" si="12"/>
        <v>0</v>
      </c>
      <c r="D177" s="37">
        <f t="shared" si="13"/>
        <v>0</v>
      </c>
      <c r="E177" s="37">
        <f t="shared" si="10"/>
        <v>0</v>
      </c>
      <c r="F177" s="33">
        <f t="shared" si="11"/>
        <v>0</v>
      </c>
    </row>
    <row r="178" spans="2:6" ht="21" x14ac:dyDescent="0.35">
      <c r="B178" s="40">
        <v>162</v>
      </c>
      <c r="C178" s="37">
        <f t="shared" si="12"/>
        <v>0</v>
      </c>
      <c r="D178" s="37">
        <f t="shared" si="13"/>
        <v>0</v>
      </c>
      <c r="E178" s="37">
        <f t="shared" si="10"/>
        <v>0</v>
      </c>
      <c r="F178" s="33">
        <f t="shared" si="11"/>
        <v>0</v>
      </c>
    </row>
    <row r="179" spans="2:6" ht="21" x14ac:dyDescent="0.35">
      <c r="B179" s="40">
        <v>163</v>
      </c>
      <c r="C179" s="37">
        <f t="shared" si="12"/>
        <v>0</v>
      </c>
      <c r="D179" s="37">
        <f t="shared" si="13"/>
        <v>0</v>
      </c>
      <c r="E179" s="37">
        <f t="shared" si="10"/>
        <v>0</v>
      </c>
      <c r="F179" s="33">
        <f t="shared" si="11"/>
        <v>0</v>
      </c>
    </row>
    <row r="180" spans="2:6" ht="21" x14ac:dyDescent="0.35">
      <c r="B180" s="40">
        <v>164</v>
      </c>
      <c r="C180" s="37">
        <f t="shared" si="12"/>
        <v>0</v>
      </c>
      <c r="D180" s="37">
        <f t="shared" si="13"/>
        <v>0</v>
      </c>
      <c r="E180" s="37">
        <f t="shared" si="10"/>
        <v>0</v>
      </c>
      <c r="F180" s="33">
        <f t="shared" si="11"/>
        <v>0</v>
      </c>
    </row>
    <row r="181" spans="2:6" ht="21" x14ac:dyDescent="0.35">
      <c r="B181" s="40">
        <v>165</v>
      </c>
      <c r="C181" s="37">
        <f t="shared" si="12"/>
        <v>0</v>
      </c>
      <c r="D181" s="37">
        <f t="shared" si="13"/>
        <v>0</v>
      </c>
      <c r="E181" s="37">
        <f t="shared" si="10"/>
        <v>0</v>
      </c>
      <c r="F181" s="33">
        <f t="shared" si="11"/>
        <v>0</v>
      </c>
    </row>
    <row r="182" spans="2:6" ht="21" x14ac:dyDescent="0.35">
      <c r="B182" s="40">
        <v>166</v>
      </c>
      <c r="C182" s="37">
        <f t="shared" si="12"/>
        <v>0</v>
      </c>
      <c r="D182" s="37">
        <f t="shared" si="13"/>
        <v>0</v>
      </c>
      <c r="E182" s="37">
        <f t="shared" si="10"/>
        <v>0</v>
      </c>
      <c r="F182" s="33">
        <f t="shared" si="11"/>
        <v>0</v>
      </c>
    </row>
    <row r="183" spans="2:6" ht="21" x14ac:dyDescent="0.35">
      <c r="B183" s="40">
        <v>167</v>
      </c>
      <c r="C183" s="37">
        <f t="shared" si="12"/>
        <v>0</v>
      </c>
      <c r="D183" s="37">
        <f t="shared" si="13"/>
        <v>0</v>
      </c>
      <c r="E183" s="37">
        <f t="shared" si="10"/>
        <v>0</v>
      </c>
      <c r="F183" s="33">
        <f t="shared" si="11"/>
        <v>0</v>
      </c>
    </row>
    <row r="184" spans="2:6" ht="21" x14ac:dyDescent="0.35">
      <c r="B184" s="40">
        <v>168</v>
      </c>
      <c r="C184" s="37">
        <f t="shared" si="12"/>
        <v>0</v>
      </c>
      <c r="D184" s="37">
        <f t="shared" si="13"/>
        <v>0</v>
      </c>
      <c r="E184" s="37">
        <f t="shared" si="10"/>
        <v>0</v>
      </c>
      <c r="F184" s="33">
        <f t="shared" si="11"/>
        <v>0</v>
      </c>
    </row>
    <row r="185" spans="2:6" ht="21" x14ac:dyDescent="0.35">
      <c r="B185" s="40">
        <v>169</v>
      </c>
      <c r="C185" s="37">
        <f t="shared" si="12"/>
        <v>0</v>
      </c>
      <c r="D185" s="37">
        <f t="shared" si="13"/>
        <v>0</v>
      </c>
      <c r="E185" s="37">
        <f t="shared" si="10"/>
        <v>0</v>
      </c>
      <c r="F185" s="33">
        <f t="shared" si="11"/>
        <v>0</v>
      </c>
    </row>
    <row r="186" spans="2:6" ht="21" x14ac:dyDescent="0.35">
      <c r="B186" s="40">
        <v>170</v>
      </c>
      <c r="C186" s="37">
        <f t="shared" si="12"/>
        <v>0</v>
      </c>
      <c r="D186" s="37">
        <f t="shared" si="13"/>
        <v>0</v>
      </c>
      <c r="E186" s="37">
        <f t="shared" si="10"/>
        <v>0</v>
      </c>
      <c r="F186" s="33">
        <f t="shared" si="11"/>
        <v>0</v>
      </c>
    </row>
    <row r="187" spans="2:6" ht="21" x14ac:dyDescent="0.35">
      <c r="B187" s="40">
        <v>171</v>
      </c>
      <c r="C187" s="37">
        <f t="shared" si="12"/>
        <v>0</v>
      </c>
      <c r="D187" s="37">
        <f t="shared" si="13"/>
        <v>0</v>
      </c>
      <c r="E187" s="37">
        <f t="shared" si="10"/>
        <v>0</v>
      </c>
      <c r="F187" s="33">
        <f t="shared" si="11"/>
        <v>0</v>
      </c>
    </row>
    <row r="188" spans="2:6" ht="21" x14ac:dyDescent="0.35">
      <c r="B188" s="40">
        <v>172</v>
      </c>
      <c r="C188" s="37">
        <f t="shared" si="12"/>
        <v>0</v>
      </c>
      <c r="D188" s="37">
        <f t="shared" si="13"/>
        <v>0</v>
      </c>
      <c r="E188" s="37">
        <f t="shared" si="10"/>
        <v>0</v>
      </c>
      <c r="F188" s="33">
        <f t="shared" si="11"/>
        <v>0</v>
      </c>
    </row>
    <row r="189" spans="2:6" ht="21" x14ac:dyDescent="0.35">
      <c r="B189" s="40">
        <v>173</v>
      </c>
      <c r="C189" s="37">
        <f t="shared" si="12"/>
        <v>0</v>
      </c>
      <c r="D189" s="37">
        <f t="shared" si="13"/>
        <v>0</v>
      </c>
      <c r="E189" s="37">
        <f t="shared" si="10"/>
        <v>0</v>
      </c>
      <c r="F189" s="33">
        <f t="shared" si="11"/>
        <v>0</v>
      </c>
    </row>
    <row r="190" spans="2:6" ht="21" x14ac:dyDescent="0.35">
      <c r="B190" s="40">
        <v>174</v>
      </c>
      <c r="C190" s="37">
        <f t="shared" si="12"/>
        <v>0</v>
      </c>
      <c r="D190" s="37">
        <f t="shared" si="13"/>
        <v>0</v>
      </c>
      <c r="E190" s="37">
        <f t="shared" si="10"/>
        <v>0</v>
      </c>
      <c r="F190" s="33">
        <f t="shared" si="11"/>
        <v>0</v>
      </c>
    </row>
    <row r="191" spans="2:6" ht="21" x14ac:dyDescent="0.35">
      <c r="B191" s="40">
        <v>175</v>
      </c>
      <c r="C191" s="37">
        <f t="shared" si="12"/>
        <v>0</v>
      </c>
      <c r="D191" s="37">
        <f t="shared" si="13"/>
        <v>0</v>
      </c>
      <c r="E191" s="37">
        <f t="shared" si="10"/>
        <v>0</v>
      </c>
      <c r="F191" s="33">
        <f t="shared" si="11"/>
        <v>0</v>
      </c>
    </row>
    <row r="192" spans="2:6" ht="21" x14ac:dyDescent="0.35">
      <c r="B192" s="40">
        <v>176</v>
      </c>
      <c r="C192" s="37">
        <f t="shared" si="12"/>
        <v>0</v>
      </c>
      <c r="D192" s="37">
        <f t="shared" si="13"/>
        <v>0</v>
      </c>
      <c r="E192" s="37">
        <f t="shared" si="10"/>
        <v>0</v>
      </c>
      <c r="F192" s="33">
        <f t="shared" si="11"/>
        <v>0</v>
      </c>
    </row>
    <row r="193" spans="2:6" ht="21" x14ac:dyDescent="0.35">
      <c r="B193" s="40">
        <v>177</v>
      </c>
      <c r="C193" s="37">
        <f t="shared" si="12"/>
        <v>0</v>
      </c>
      <c r="D193" s="37">
        <f t="shared" si="13"/>
        <v>0</v>
      </c>
      <c r="E193" s="37">
        <f t="shared" si="10"/>
        <v>0</v>
      </c>
      <c r="F193" s="33">
        <f t="shared" si="11"/>
        <v>0</v>
      </c>
    </row>
    <row r="194" spans="2:6" ht="21" x14ac:dyDescent="0.35">
      <c r="B194" s="40">
        <v>178</v>
      </c>
      <c r="C194" s="37">
        <f t="shared" si="12"/>
        <v>0</v>
      </c>
      <c r="D194" s="37">
        <f t="shared" si="13"/>
        <v>0</v>
      </c>
      <c r="E194" s="37">
        <f t="shared" si="10"/>
        <v>0</v>
      </c>
      <c r="F194" s="33">
        <f t="shared" si="11"/>
        <v>0</v>
      </c>
    </row>
    <row r="195" spans="2:6" ht="21" x14ac:dyDescent="0.35">
      <c r="B195" s="40">
        <v>179</v>
      </c>
      <c r="C195" s="37">
        <f t="shared" si="12"/>
        <v>0</v>
      </c>
      <c r="D195" s="37">
        <f t="shared" si="13"/>
        <v>0</v>
      </c>
      <c r="E195" s="37">
        <f t="shared" si="10"/>
        <v>0</v>
      </c>
      <c r="F195" s="33">
        <f t="shared" si="11"/>
        <v>0</v>
      </c>
    </row>
    <row r="196" spans="2:6" ht="21" x14ac:dyDescent="0.35">
      <c r="B196" s="40">
        <v>180</v>
      </c>
      <c r="C196" s="37">
        <f t="shared" si="12"/>
        <v>0</v>
      </c>
      <c r="D196" s="37">
        <f t="shared" si="13"/>
        <v>0</v>
      </c>
      <c r="E196" s="37">
        <f t="shared" si="10"/>
        <v>0</v>
      </c>
      <c r="F196" s="33">
        <f t="shared" si="11"/>
        <v>0</v>
      </c>
    </row>
    <row r="197" spans="2:6" ht="21" x14ac:dyDescent="0.35">
      <c r="B197" s="40">
        <v>181</v>
      </c>
      <c r="C197" s="37">
        <f t="shared" si="12"/>
        <v>0</v>
      </c>
      <c r="D197" s="37">
        <f t="shared" si="13"/>
        <v>0</v>
      </c>
      <c r="E197" s="37">
        <f t="shared" si="10"/>
        <v>0</v>
      </c>
      <c r="F197" s="33">
        <f t="shared" si="11"/>
        <v>0</v>
      </c>
    </row>
    <row r="198" spans="2:6" ht="21" x14ac:dyDescent="0.35">
      <c r="B198" s="40">
        <v>182</v>
      </c>
      <c r="C198" s="37">
        <f t="shared" si="12"/>
        <v>0</v>
      </c>
      <c r="D198" s="37">
        <f t="shared" si="13"/>
        <v>0</v>
      </c>
      <c r="E198" s="37">
        <f t="shared" si="10"/>
        <v>0</v>
      </c>
      <c r="F198" s="33">
        <f t="shared" si="11"/>
        <v>0</v>
      </c>
    </row>
    <row r="199" spans="2:6" ht="21" x14ac:dyDescent="0.35">
      <c r="B199" s="40">
        <v>183</v>
      </c>
      <c r="C199" s="37">
        <f t="shared" si="12"/>
        <v>0</v>
      </c>
      <c r="D199" s="37">
        <f t="shared" si="13"/>
        <v>0</v>
      </c>
      <c r="E199" s="37">
        <f t="shared" si="10"/>
        <v>0</v>
      </c>
      <c r="F199" s="33">
        <f t="shared" si="11"/>
        <v>0</v>
      </c>
    </row>
    <row r="200" spans="2:6" ht="21" x14ac:dyDescent="0.35">
      <c r="B200" s="40">
        <v>184</v>
      </c>
      <c r="C200" s="37">
        <f t="shared" si="12"/>
        <v>0</v>
      </c>
      <c r="D200" s="37">
        <f t="shared" si="13"/>
        <v>0</v>
      </c>
      <c r="E200" s="37">
        <f t="shared" si="10"/>
        <v>0</v>
      </c>
      <c r="F200" s="33">
        <f t="shared" si="11"/>
        <v>0</v>
      </c>
    </row>
    <row r="201" spans="2:6" ht="21" x14ac:dyDescent="0.35">
      <c r="B201" s="40">
        <v>185</v>
      </c>
      <c r="C201" s="37">
        <f t="shared" si="12"/>
        <v>0</v>
      </c>
      <c r="D201" s="37">
        <f t="shared" si="13"/>
        <v>0</v>
      </c>
      <c r="E201" s="37">
        <f t="shared" si="10"/>
        <v>0</v>
      </c>
      <c r="F201" s="33">
        <f t="shared" si="11"/>
        <v>0</v>
      </c>
    </row>
    <row r="202" spans="2:6" ht="21" x14ac:dyDescent="0.35">
      <c r="B202" s="40">
        <v>186</v>
      </c>
      <c r="C202" s="37">
        <f t="shared" si="12"/>
        <v>0</v>
      </c>
      <c r="D202" s="37">
        <f t="shared" si="13"/>
        <v>0</v>
      </c>
      <c r="E202" s="37">
        <f t="shared" si="10"/>
        <v>0</v>
      </c>
      <c r="F202" s="33">
        <f t="shared" si="11"/>
        <v>0</v>
      </c>
    </row>
    <row r="203" spans="2:6" ht="21" x14ac:dyDescent="0.35">
      <c r="B203" s="40">
        <v>187</v>
      </c>
      <c r="C203" s="37">
        <f t="shared" si="12"/>
        <v>0</v>
      </c>
      <c r="D203" s="37">
        <f t="shared" si="13"/>
        <v>0</v>
      </c>
      <c r="E203" s="37">
        <f t="shared" si="10"/>
        <v>0</v>
      </c>
      <c r="F203" s="33">
        <f t="shared" si="11"/>
        <v>0</v>
      </c>
    </row>
    <row r="204" spans="2:6" ht="21" x14ac:dyDescent="0.35">
      <c r="B204" s="40">
        <v>188</v>
      </c>
      <c r="C204" s="37">
        <f t="shared" si="12"/>
        <v>0</v>
      </c>
      <c r="D204" s="37">
        <f t="shared" si="13"/>
        <v>0</v>
      </c>
      <c r="E204" s="37">
        <f t="shared" si="10"/>
        <v>0</v>
      </c>
      <c r="F204" s="33">
        <f t="shared" si="11"/>
        <v>0</v>
      </c>
    </row>
    <row r="205" spans="2:6" ht="21" x14ac:dyDescent="0.35">
      <c r="B205" s="40">
        <v>189</v>
      </c>
      <c r="C205" s="37">
        <f t="shared" si="12"/>
        <v>0</v>
      </c>
      <c r="D205" s="37">
        <f t="shared" si="13"/>
        <v>0</v>
      </c>
      <c r="E205" s="37">
        <f t="shared" si="10"/>
        <v>0</v>
      </c>
      <c r="F205" s="33">
        <f t="shared" si="11"/>
        <v>0</v>
      </c>
    </row>
    <row r="206" spans="2:6" ht="21" x14ac:dyDescent="0.35">
      <c r="B206" s="40">
        <v>190</v>
      </c>
      <c r="C206" s="37">
        <f t="shared" si="12"/>
        <v>0</v>
      </c>
      <c r="D206" s="37">
        <f t="shared" si="13"/>
        <v>0</v>
      </c>
      <c r="E206" s="37">
        <f t="shared" si="10"/>
        <v>0</v>
      </c>
      <c r="F206" s="33">
        <f t="shared" si="11"/>
        <v>0</v>
      </c>
    </row>
    <row r="207" spans="2:6" ht="21" x14ac:dyDescent="0.35">
      <c r="B207" s="40">
        <v>191</v>
      </c>
      <c r="C207" s="37">
        <f t="shared" si="12"/>
        <v>0</v>
      </c>
      <c r="D207" s="37">
        <f t="shared" si="13"/>
        <v>0</v>
      </c>
      <c r="E207" s="37">
        <f t="shared" si="10"/>
        <v>0</v>
      </c>
      <c r="F207" s="33">
        <f t="shared" si="11"/>
        <v>0</v>
      </c>
    </row>
    <row r="208" spans="2:6" ht="21" x14ac:dyDescent="0.35">
      <c r="B208" s="40">
        <v>192</v>
      </c>
      <c r="C208" s="37">
        <f t="shared" si="12"/>
        <v>0</v>
      </c>
      <c r="D208" s="37">
        <f t="shared" si="13"/>
        <v>0</v>
      </c>
      <c r="E208" s="37">
        <f t="shared" si="10"/>
        <v>0</v>
      </c>
      <c r="F208" s="33">
        <f t="shared" si="11"/>
        <v>0</v>
      </c>
    </row>
    <row r="209" spans="2:6" ht="21" x14ac:dyDescent="0.35">
      <c r="B209" s="40">
        <v>193</v>
      </c>
      <c r="C209" s="37">
        <f t="shared" si="12"/>
        <v>0</v>
      </c>
      <c r="D209" s="37">
        <f t="shared" si="13"/>
        <v>0</v>
      </c>
      <c r="E209" s="37">
        <f t="shared" si="10"/>
        <v>0</v>
      </c>
      <c r="F209" s="33">
        <f t="shared" si="11"/>
        <v>0</v>
      </c>
    </row>
    <row r="210" spans="2:6" ht="21" x14ac:dyDescent="0.35">
      <c r="B210" s="40">
        <v>194</v>
      </c>
      <c r="C210" s="37">
        <f t="shared" si="12"/>
        <v>0</v>
      </c>
      <c r="D210" s="37">
        <f t="shared" si="13"/>
        <v>0</v>
      </c>
      <c r="E210" s="37">
        <f t="shared" si="10"/>
        <v>0</v>
      </c>
      <c r="F210" s="33">
        <f t="shared" si="11"/>
        <v>0</v>
      </c>
    </row>
    <row r="211" spans="2:6" ht="21" x14ac:dyDescent="0.35">
      <c r="B211" s="40">
        <v>195</v>
      </c>
      <c r="C211" s="37">
        <f t="shared" si="12"/>
        <v>0</v>
      </c>
      <c r="D211" s="37">
        <f t="shared" si="13"/>
        <v>0</v>
      </c>
      <c r="E211" s="37">
        <f t="shared" ref="E211:E274" si="14">IF($D$12-D211&gt;=C211,C211,$D$12-D211)</f>
        <v>0</v>
      </c>
      <c r="F211" s="33">
        <f t="shared" ref="F211:F274" si="15">IF(E211&gt;=C211,0,ROUND(C211-E211,2))</f>
        <v>0</v>
      </c>
    </row>
    <row r="212" spans="2:6" ht="21" x14ac:dyDescent="0.35">
      <c r="B212" s="40">
        <v>196</v>
      </c>
      <c r="C212" s="37">
        <f t="shared" si="12"/>
        <v>0</v>
      </c>
      <c r="D212" s="37">
        <f t="shared" si="13"/>
        <v>0</v>
      </c>
      <c r="E212" s="37">
        <f t="shared" si="14"/>
        <v>0</v>
      </c>
      <c r="F212" s="33">
        <f t="shared" si="15"/>
        <v>0</v>
      </c>
    </row>
    <row r="213" spans="2:6" ht="21" x14ac:dyDescent="0.35">
      <c r="B213" s="40">
        <v>197</v>
      </c>
      <c r="C213" s="37">
        <f t="shared" si="12"/>
        <v>0</v>
      </c>
      <c r="D213" s="37">
        <f t="shared" si="13"/>
        <v>0</v>
      </c>
      <c r="E213" s="37">
        <f t="shared" si="14"/>
        <v>0</v>
      </c>
      <c r="F213" s="33">
        <f t="shared" si="15"/>
        <v>0</v>
      </c>
    </row>
    <row r="214" spans="2:6" ht="21" x14ac:dyDescent="0.35">
      <c r="B214" s="40">
        <v>198</v>
      </c>
      <c r="C214" s="37">
        <f t="shared" si="12"/>
        <v>0</v>
      </c>
      <c r="D214" s="37">
        <f t="shared" si="13"/>
        <v>0</v>
      </c>
      <c r="E214" s="37">
        <f t="shared" si="14"/>
        <v>0</v>
      </c>
      <c r="F214" s="33">
        <f t="shared" si="15"/>
        <v>0</v>
      </c>
    </row>
    <row r="215" spans="2:6" ht="21" x14ac:dyDescent="0.35">
      <c r="B215" s="40">
        <v>199</v>
      </c>
      <c r="C215" s="37">
        <f t="shared" si="12"/>
        <v>0</v>
      </c>
      <c r="D215" s="37">
        <f t="shared" si="13"/>
        <v>0</v>
      </c>
      <c r="E215" s="37">
        <f t="shared" si="14"/>
        <v>0</v>
      </c>
      <c r="F215" s="33">
        <f t="shared" si="15"/>
        <v>0</v>
      </c>
    </row>
    <row r="216" spans="2:6" ht="21" x14ac:dyDescent="0.35">
      <c r="B216" s="40">
        <v>200</v>
      </c>
      <c r="C216" s="37">
        <f t="shared" si="12"/>
        <v>0</v>
      </c>
      <c r="D216" s="37">
        <f t="shared" si="13"/>
        <v>0</v>
      </c>
      <c r="E216" s="37">
        <f t="shared" si="14"/>
        <v>0</v>
      </c>
      <c r="F216" s="33">
        <f t="shared" si="15"/>
        <v>0</v>
      </c>
    </row>
    <row r="217" spans="2:6" ht="21" x14ac:dyDescent="0.35">
      <c r="B217" s="40">
        <v>201</v>
      </c>
      <c r="C217" s="37">
        <f t="shared" si="12"/>
        <v>0</v>
      </c>
      <c r="D217" s="37">
        <f t="shared" si="13"/>
        <v>0</v>
      </c>
      <c r="E217" s="37">
        <f t="shared" si="14"/>
        <v>0</v>
      </c>
      <c r="F217" s="33">
        <f t="shared" si="15"/>
        <v>0</v>
      </c>
    </row>
    <row r="218" spans="2:6" ht="21" x14ac:dyDescent="0.35">
      <c r="B218" s="40">
        <v>202</v>
      </c>
      <c r="C218" s="37">
        <f t="shared" si="12"/>
        <v>0</v>
      </c>
      <c r="D218" s="37">
        <f t="shared" si="13"/>
        <v>0</v>
      </c>
      <c r="E218" s="37">
        <f t="shared" si="14"/>
        <v>0</v>
      </c>
      <c r="F218" s="33">
        <f t="shared" si="15"/>
        <v>0</v>
      </c>
    </row>
    <row r="219" spans="2:6" ht="21" x14ac:dyDescent="0.35">
      <c r="B219" s="40">
        <v>203</v>
      </c>
      <c r="C219" s="37">
        <f t="shared" si="12"/>
        <v>0</v>
      </c>
      <c r="D219" s="37">
        <f t="shared" si="13"/>
        <v>0</v>
      </c>
      <c r="E219" s="37">
        <f t="shared" si="14"/>
        <v>0</v>
      </c>
      <c r="F219" s="33">
        <f t="shared" si="15"/>
        <v>0</v>
      </c>
    </row>
    <row r="220" spans="2:6" ht="21" x14ac:dyDescent="0.35">
      <c r="B220" s="40">
        <v>204</v>
      </c>
      <c r="C220" s="37">
        <f t="shared" ref="C220:C283" si="16">F219</f>
        <v>0</v>
      </c>
      <c r="D220" s="37">
        <f t="shared" ref="D220:D283" si="17">C220*$D$9/$D$8</f>
        <v>0</v>
      </c>
      <c r="E220" s="37">
        <f t="shared" si="14"/>
        <v>0</v>
      </c>
      <c r="F220" s="33">
        <f t="shared" si="15"/>
        <v>0</v>
      </c>
    </row>
    <row r="221" spans="2:6" ht="21" x14ac:dyDescent="0.35">
      <c r="B221" s="40">
        <v>205</v>
      </c>
      <c r="C221" s="37">
        <f t="shared" si="16"/>
        <v>0</v>
      </c>
      <c r="D221" s="37">
        <f t="shared" si="17"/>
        <v>0</v>
      </c>
      <c r="E221" s="37">
        <f t="shared" si="14"/>
        <v>0</v>
      </c>
      <c r="F221" s="33">
        <f t="shared" si="15"/>
        <v>0</v>
      </c>
    </row>
    <row r="222" spans="2:6" ht="21" x14ac:dyDescent="0.35">
      <c r="B222" s="40">
        <v>206</v>
      </c>
      <c r="C222" s="37">
        <f t="shared" si="16"/>
        <v>0</v>
      </c>
      <c r="D222" s="37">
        <f t="shared" si="17"/>
        <v>0</v>
      </c>
      <c r="E222" s="37">
        <f t="shared" si="14"/>
        <v>0</v>
      </c>
      <c r="F222" s="33">
        <f t="shared" si="15"/>
        <v>0</v>
      </c>
    </row>
    <row r="223" spans="2:6" ht="21" x14ac:dyDescent="0.35">
      <c r="B223" s="40">
        <v>207</v>
      </c>
      <c r="C223" s="37">
        <f t="shared" si="16"/>
        <v>0</v>
      </c>
      <c r="D223" s="37">
        <f t="shared" si="17"/>
        <v>0</v>
      </c>
      <c r="E223" s="37">
        <f t="shared" si="14"/>
        <v>0</v>
      </c>
      <c r="F223" s="33">
        <f t="shared" si="15"/>
        <v>0</v>
      </c>
    </row>
    <row r="224" spans="2:6" ht="21" x14ac:dyDescent="0.35">
      <c r="B224" s="40">
        <v>208</v>
      </c>
      <c r="C224" s="37">
        <f t="shared" si="16"/>
        <v>0</v>
      </c>
      <c r="D224" s="37">
        <f t="shared" si="17"/>
        <v>0</v>
      </c>
      <c r="E224" s="37">
        <f t="shared" si="14"/>
        <v>0</v>
      </c>
      <c r="F224" s="33">
        <f t="shared" si="15"/>
        <v>0</v>
      </c>
    </row>
    <row r="225" spans="2:6" ht="21" x14ac:dyDescent="0.35">
      <c r="B225" s="40">
        <v>209</v>
      </c>
      <c r="C225" s="37">
        <f t="shared" si="16"/>
        <v>0</v>
      </c>
      <c r="D225" s="37">
        <f t="shared" si="17"/>
        <v>0</v>
      </c>
      <c r="E225" s="37">
        <f t="shared" si="14"/>
        <v>0</v>
      </c>
      <c r="F225" s="33">
        <f t="shared" si="15"/>
        <v>0</v>
      </c>
    </row>
    <row r="226" spans="2:6" ht="21" x14ac:dyDescent="0.35">
      <c r="B226" s="40">
        <v>210</v>
      </c>
      <c r="C226" s="37">
        <f t="shared" si="16"/>
        <v>0</v>
      </c>
      <c r="D226" s="37">
        <f t="shared" si="17"/>
        <v>0</v>
      </c>
      <c r="E226" s="37">
        <f t="shared" si="14"/>
        <v>0</v>
      </c>
      <c r="F226" s="33">
        <f t="shared" si="15"/>
        <v>0</v>
      </c>
    </row>
    <row r="227" spans="2:6" ht="21" x14ac:dyDescent="0.35">
      <c r="B227" s="40">
        <v>211</v>
      </c>
      <c r="C227" s="37">
        <f t="shared" si="16"/>
        <v>0</v>
      </c>
      <c r="D227" s="37">
        <f t="shared" si="17"/>
        <v>0</v>
      </c>
      <c r="E227" s="37">
        <f t="shared" si="14"/>
        <v>0</v>
      </c>
      <c r="F227" s="33">
        <f t="shared" si="15"/>
        <v>0</v>
      </c>
    </row>
    <row r="228" spans="2:6" ht="21" x14ac:dyDescent="0.35">
      <c r="B228" s="40">
        <v>212</v>
      </c>
      <c r="C228" s="37">
        <f t="shared" si="16"/>
        <v>0</v>
      </c>
      <c r="D228" s="37">
        <f t="shared" si="17"/>
        <v>0</v>
      </c>
      <c r="E228" s="37">
        <f t="shared" si="14"/>
        <v>0</v>
      </c>
      <c r="F228" s="33">
        <f t="shared" si="15"/>
        <v>0</v>
      </c>
    </row>
    <row r="229" spans="2:6" ht="21" x14ac:dyDescent="0.35">
      <c r="B229" s="40">
        <v>213</v>
      </c>
      <c r="C229" s="37">
        <f t="shared" si="16"/>
        <v>0</v>
      </c>
      <c r="D229" s="37">
        <f t="shared" si="17"/>
        <v>0</v>
      </c>
      <c r="E229" s="37">
        <f t="shared" si="14"/>
        <v>0</v>
      </c>
      <c r="F229" s="33">
        <f t="shared" si="15"/>
        <v>0</v>
      </c>
    </row>
    <row r="230" spans="2:6" ht="21" x14ac:dyDescent="0.35">
      <c r="B230" s="40">
        <v>214</v>
      </c>
      <c r="C230" s="37">
        <f t="shared" si="16"/>
        <v>0</v>
      </c>
      <c r="D230" s="37">
        <f t="shared" si="17"/>
        <v>0</v>
      </c>
      <c r="E230" s="37">
        <f t="shared" si="14"/>
        <v>0</v>
      </c>
      <c r="F230" s="33">
        <f t="shared" si="15"/>
        <v>0</v>
      </c>
    </row>
    <row r="231" spans="2:6" ht="21" x14ac:dyDescent="0.35">
      <c r="B231" s="40">
        <v>215</v>
      </c>
      <c r="C231" s="37">
        <f t="shared" si="16"/>
        <v>0</v>
      </c>
      <c r="D231" s="37">
        <f t="shared" si="17"/>
        <v>0</v>
      </c>
      <c r="E231" s="37">
        <f t="shared" si="14"/>
        <v>0</v>
      </c>
      <c r="F231" s="33">
        <f t="shared" si="15"/>
        <v>0</v>
      </c>
    </row>
    <row r="232" spans="2:6" ht="21" x14ac:dyDescent="0.35">
      <c r="B232" s="40">
        <v>216</v>
      </c>
      <c r="C232" s="37">
        <f t="shared" si="16"/>
        <v>0</v>
      </c>
      <c r="D232" s="37">
        <f t="shared" si="17"/>
        <v>0</v>
      </c>
      <c r="E232" s="37">
        <f t="shared" si="14"/>
        <v>0</v>
      </c>
      <c r="F232" s="33">
        <f t="shared" si="15"/>
        <v>0</v>
      </c>
    </row>
    <row r="233" spans="2:6" ht="21" x14ac:dyDescent="0.35">
      <c r="B233" s="40">
        <v>217</v>
      </c>
      <c r="C233" s="37">
        <f t="shared" si="16"/>
        <v>0</v>
      </c>
      <c r="D233" s="37">
        <f t="shared" si="17"/>
        <v>0</v>
      </c>
      <c r="E233" s="37">
        <f t="shared" si="14"/>
        <v>0</v>
      </c>
      <c r="F233" s="33">
        <f t="shared" si="15"/>
        <v>0</v>
      </c>
    </row>
    <row r="234" spans="2:6" ht="21" x14ac:dyDescent="0.35">
      <c r="B234" s="40">
        <v>218</v>
      </c>
      <c r="C234" s="37">
        <f t="shared" si="16"/>
        <v>0</v>
      </c>
      <c r="D234" s="37">
        <f t="shared" si="17"/>
        <v>0</v>
      </c>
      <c r="E234" s="37">
        <f t="shared" si="14"/>
        <v>0</v>
      </c>
      <c r="F234" s="33">
        <f t="shared" si="15"/>
        <v>0</v>
      </c>
    </row>
    <row r="235" spans="2:6" ht="21" x14ac:dyDescent="0.35">
      <c r="B235" s="40">
        <v>219</v>
      </c>
      <c r="C235" s="37">
        <f t="shared" si="16"/>
        <v>0</v>
      </c>
      <c r="D235" s="37">
        <f t="shared" si="17"/>
        <v>0</v>
      </c>
      <c r="E235" s="37">
        <f t="shared" si="14"/>
        <v>0</v>
      </c>
      <c r="F235" s="33">
        <f t="shared" si="15"/>
        <v>0</v>
      </c>
    </row>
    <row r="236" spans="2:6" ht="21" x14ac:dyDescent="0.35">
      <c r="B236" s="40">
        <v>220</v>
      </c>
      <c r="C236" s="37">
        <f t="shared" si="16"/>
        <v>0</v>
      </c>
      <c r="D236" s="37">
        <f t="shared" si="17"/>
        <v>0</v>
      </c>
      <c r="E236" s="37">
        <f t="shared" si="14"/>
        <v>0</v>
      </c>
      <c r="F236" s="33">
        <f t="shared" si="15"/>
        <v>0</v>
      </c>
    </row>
    <row r="237" spans="2:6" ht="21" x14ac:dyDescent="0.35">
      <c r="B237" s="40">
        <v>221</v>
      </c>
      <c r="C237" s="37">
        <f t="shared" si="16"/>
        <v>0</v>
      </c>
      <c r="D237" s="37">
        <f t="shared" si="17"/>
        <v>0</v>
      </c>
      <c r="E237" s="37">
        <f t="shared" si="14"/>
        <v>0</v>
      </c>
      <c r="F237" s="33">
        <f t="shared" si="15"/>
        <v>0</v>
      </c>
    </row>
    <row r="238" spans="2:6" ht="21" x14ac:dyDescent="0.35">
      <c r="B238" s="40">
        <v>222</v>
      </c>
      <c r="C238" s="37">
        <f t="shared" si="16"/>
        <v>0</v>
      </c>
      <c r="D238" s="37">
        <f t="shared" si="17"/>
        <v>0</v>
      </c>
      <c r="E238" s="37">
        <f t="shared" si="14"/>
        <v>0</v>
      </c>
      <c r="F238" s="33">
        <f t="shared" si="15"/>
        <v>0</v>
      </c>
    </row>
    <row r="239" spans="2:6" ht="21" x14ac:dyDescent="0.35">
      <c r="B239" s="40">
        <v>223</v>
      </c>
      <c r="C239" s="37">
        <f t="shared" si="16"/>
        <v>0</v>
      </c>
      <c r="D239" s="37">
        <f t="shared" si="17"/>
        <v>0</v>
      </c>
      <c r="E239" s="37">
        <f t="shared" si="14"/>
        <v>0</v>
      </c>
      <c r="F239" s="33">
        <f t="shared" si="15"/>
        <v>0</v>
      </c>
    </row>
    <row r="240" spans="2:6" ht="21" x14ac:dyDescent="0.35">
      <c r="B240" s="40">
        <v>224</v>
      </c>
      <c r="C240" s="37">
        <f t="shared" si="16"/>
        <v>0</v>
      </c>
      <c r="D240" s="37">
        <f t="shared" si="17"/>
        <v>0</v>
      </c>
      <c r="E240" s="37">
        <f t="shared" si="14"/>
        <v>0</v>
      </c>
      <c r="F240" s="33">
        <f t="shared" si="15"/>
        <v>0</v>
      </c>
    </row>
    <row r="241" spans="2:6" ht="21" x14ac:dyDescent="0.35">
      <c r="B241" s="40">
        <v>225</v>
      </c>
      <c r="C241" s="37">
        <f t="shared" si="16"/>
        <v>0</v>
      </c>
      <c r="D241" s="37">
        <f t="shared" si="17"/>
        <v>0</v>
      </c>
      <c r="E241" s="37">
        <f t="shared" si="14"/>
        <v>0</v>
      </c>
      <c r="F241" s="33">
        <f t="shared" si="15"/>
        <v>0</v>
      </c>
    </row>
    <row r="242" spans="2:6" ht="21" x14ac:dyDescent="0.35">
      <c r="B242" s="40">
        <v>226</v>
      </c>
      <c r="C242" s="37">
        <f t="shared" si="16"/>
        <v>0</v>
      </c>
      <c r="D242" s="37">
        <f t="shared" si="17"/>
        <v>0</v>
      </c>
      <c r="E242" s="37">
        <f t="shared" si="14"/>
        <v>0</v>
      </c>
      <c r="F242" s="33">
        <f t="shared" si="15"/>
        <v>0</v>
      </c>
    </row>
    <row r="243" spans="2:6" ht="21" x14ac:dyDescent="0.35">
      <c r="B243" s="40">
        <v>227</v>
      </c>
      <c r="C243" s="37">
        <f t="shared" si="16"/>
        <v>0</v>
      </c>
      <c r="D243" s="37">
        <f t="shared" si="17"/>
        <v>0</v>
      </c>
      <c r="E243" s="37">
        <f t="shared" si="14"/>
        <v>0</v>
      </c>
      <c r="F243" s="33">
        <f t="shared" si="15"/>
        <v>0</v>
      </c>
    </row>
    <row r="244" spans="2:6" ht="21" x14ac:dyDescent="0.35">
      <c r="B244" s="40">
        <v>228</v>
      </c>
      <c r="C244" s="37">
        <f t="shared" si="16"/>
        <v>0</v>
      </c>
      <c r="D244" s="37">
        <f t="shared" si="17"/>
        <v>0</v>
      </c>
      <c r="E244" s="37">
        <f t="shared" si="14"/>
        <v>0</v>
      </c>
      <c r="F244" s="33">
        <f t="shared" si="15"/>
        <v>0</v>
      </c>
    </row>
    <row r="245" spans="2:6" ht="21" x14ac:dyDescent="0.35">
      <c r="B245" s="40">
        <v>229</v>
      </c>
      <c r="C245" s="37">
        <f t="shared" si="16"/>
        <v>0</v>
      </c>
      <c r="D245" s="37">
        <f t="shared" si="17"/>
        <v>0</v>
      </c>
      <c r="E245" s="37">
        <f t="shared" si="14"/>
        <v>0</v>
      </c>
      <c r="F245" s="33">
        <f t="shared" si="15"/>
        <v>0</v>
      </c>
    </row>
    <row r="246" spans="2:6" ht="21" x14ac:dyDescent="0.35">
      <c r="B246" s="40">
        <v>230</v>
      </c>
      <c r="C246" s="37">
        <f t="shared" si="16"/>
        <v>0</v>
      </c>
      <c r="D246" s="37">
        <f t="shared" si="17"/>
        <v>0</v>
      </c>
      <c r="E246" s="37">
        <f t="shared" si="14"/>
        <v>0</v>
      </c>
      <c r="F246" s="33">
        <f t="shared" si="15"/>
        <v>0</v>
      </c>
    </row>
    <row r="247" spans="2:6" ht="21" x14ac:dyDescent="0.35">
      <c r="B247" s="40">
        <v>231</v>
      </c>
      <c r="C247" s="37">
        <f t="shared" si="16"/>
        <v>0</v>
      </c>
      <c r="D247" s="37">
        <f t="shared" si="17"/>
        <v>0</v>
      </c>
      <c r="E247" s="37">
        <f t="shared" si="14"/>
        <v>0</v>
      </c>
      <c r="F247" s="33">
        <f t="shared" si="15"/>
        <v>0</v>
      </c>
    </row>
    <row r="248" spans="2:6" ht="21" x14ac:dyDescent="0.35">
      <c r="B248" s="40">
        <v>232</v>
      </c>
      <c r="C248" s="37">
        <f t="shared" si="16"/>
        <v>0</v>
      </c>
      <c r="D248" s="37">
        <f t="shared" si="17"/>
        <v>0</v>
      </c>
      <c r="E248" s="37">
        <f t="shared" si="14"/>
        <v>0</v>
      </c>
      <c r="F248" s="33">
        <f t="shared" si="15"/>
        <v>0</v>
      </c>
    </row>
    <row r="249" spans="2:6" ht="21" x14ac:dyDescent="0.35">
      <c r="B249" s="40">
        <v>233</v>
      </c>
      <c r="C249" s="37">
        <f t="shared" si="16"/>
        <v>0</v>
      </c>
      <c r="D249" s="37">
        <f t="shared" si="17"/>
        <v>0</v>
      </c>
      <c r="E249" s="37">
        <f t="shared" si="14"/>
        <v>0</v>
      </c>
      <c r="F249" s="33">
        <f t="shared" si="15"/>
        <v>0</v>
      </c>
    </row>
    <row r="250" spans="2:6" ht="21" x14ac:dyDescent="0.35">
      <c r="B250" s="40">
        <v>234</v>
      </c>
      <c r="C250" s="37">
        <f t="shared" si="16"/>
        <v>0</v>
      </c>
      <c r="D250" s="37">
        <f t="shared" si="17"/>
        <v>0</v>
      </c>
      <c r="E250" s="37">
        <f t="shared" si="14"/>
        <v>0</v>
      </c>
      <c r="F250" s="33">
        <f t="shared" si="15"/>
        <v>0</v>
      </c>
    </row>
    <row r="251" spans="2:6" ht="21" x14ac:dyDescent="0.35">
      <c r="B251" s="40">
        <v>235</v>
      </c>
      <c r="C251" s="37">
        <f t="shared" si="16"/>
        <v>0</v>
      </c>
      <c r="D251" s="37">
        <f t="shared" si="17"/>
        <v>0</v>
      </c>
      <c r="E251" s="37">
        <f t="shared" si="14"/>
        <v>0</v>
      </c>
      <c r="F251" s="33">
        <f t="shared" si="15"/>
        <v>0</v>
      </c>
    </row>
    <row r="252" spans="2:6" ht="21" x14ac:dyDescent="0.35">
      <c r="B252" s="40">
        <v>236</v>
      </c>
      <c r="C252" s="37">
        <f t="shared" si="16"/>
        <v>0</v>
      </c>
      <c r="D252" s="37">
        <f t="shared" si="17"/>
        <v>0</v>
      </c>
      <c r="E252" s="37">
        <f t="shared" si="14"/>
        <v>0</v>
      </c>
      <c r="F252" s="33">
        <f t="shared" si="15"/>
        <v>0</v>
      </c>
    </row>
    <row r="253" spans="2:6" ht="21" x14ac:dyDescent="0.35">
      <c r="B253" s="40">
        <v>237</v>
      </c>
      <c r="C253" s="37">
        <f t="shared" si="16"/>
        <v>0</v>
      </c>
      <c r="D253" s="37">
        <f t="shared" si="17"/>
        <v>0</v>
      </c>
      <c r="E253" s="37">
        <f t="shared" si="14"/>
        <v>0</v>
      </c>
      <c r="F253" s="33">
        <f t="shared" si="15"/>
        <v>0</v>
      </c>
    </row>
    <row r="254" spans="2:6" ht="21" x14ac:dyDescent="0.35">
      <c r="B254" s="40">
        <v>238</v>
      </c>
      <c r="C254" s="37">
        <f t="shared" si="16"/>
        <v>0</v>
      </c>
      <c r="D254" s="37">
        <f t="shared" si="17"/>
        <v>0</v>
      </c>
      <c r="E254" s="37">
        <f t="shared" si="14"/>
        <v>0</v>
      </c>
      <c r="F254" s="33">
        <f t="shared" si="15"/>
        <v>0</v>
      </c>
    </row>
    <row r="255" spans="2:6" ht="21" x14ac:dyDescent="0.35">
      <c r="B255" s="40">
        <v>239</v>
      </c>
      <c r="C255" s="37">
        <f t="shared" si="16"/>
        <v>0</v>
      </c>
      <c r="D255" s="37">
        <f t="shared" si="17"/>
        <v>0</v>
      </c>
      <c r="E255" s="37">
        <f t="shared" si="14"/>
        <v>0</v>
      </c>
      <c r="F255" s="33">
        <f t="shared" si="15"/>
        <v>0</v>
      </c>
    </row>
    <row r="256" spans="2:6" ht="21" x14ac:dyDescent="0.35">
      <c r="B256" s="40">
        <v>240</v>
      </c>
      <c r="C256" s="37">
        <f t="shared" si="16"/>
        <v>0</v>
      </c>
      <c r="D256" s="37">
        <f t="shared" si="17"/>
        <v>0</v>
      </c>
      <c r="E256" s="37">
        <f t="shared" si="14"/>
        <v>0</v>
      </c>
      <c r="F256" s="33">
        <f t="shared" si="15"/>
        <v>0</v>
      </c>
    </row>
    <row r="257" spans="2:6" ht="21" x14ac:dyDescent="0.35">
      <c r="B257" s="40">
        <v>241</v>
      </c>
      <c r="C257" s="37">
        <f t="shared" si="16"/>
        <v>0</v>
      </c>
      <c r="D257" s="37">
        <f t="shared" si="17"/>
        <v>0</v>
      </c>
      <c r="E257" s="37">
        <f t="shared" si="14"/>
        <v>0</v>
      </c>
      <c r="F257" s="33">
        <f t="shared" si="15"/>
        <v>0</v>
      </c>
    </row>
    <row r="258" spans="2:6" ht="21" x14ac:dyDescent="0.35">
      <c r="B258" s="40">
        <v>242</v>
      </c>
      <c r="C258" s="37">
        <f t="shared" si="16"/>
        <v>0</v>
      </c>
      <c r="D258" s="37">
        <f t="shared" si="17"/>
        <v>0</v>
      </c>
      <c r="E258" s="37">
        <f t="shared" si="14"/>
        <v>0</v>
      </c>
      <c r="F258" s="33">
        <f t="shared" si="15"/>
        <v>0</v>
      </c>
    </row>
    <row r="259" spans="2:6" ht="21" x14ac:dyDescent="0.35">
      <c r="B259" s="40">
        <v>243</v>
      </c>
      <c r="C259" s="37">
        <f t="shared" si="16"/>
        <v>0</v>
      </c>
      <c r="D259" s="37">
        <f t="shared" si="17"/>
        <v>0</v>
      </c>
      <c r="E259" s="37">
        <f t="shared" si="14"/>
        <v>0</v>
      </c>
      <c r="F259" s="33">
        <f t="shared" si="15"/>
        <v>0</v>
      </c>
    </row>
    <row r="260" spans="2:6" ht="21" x14ac:dyDescent="0.35">
      <c r="B260" s="40">
        <v>244</v>
      </c>
      <c r="C260" s="37">
        <f t="shared" si="16"/>
        <v>0</v>
      </c>
      <c r="D260" s="37">
        <f t="shared" si="17"/>
        <v>0</v>
      </c>
      <c r="E260" s="37">
        <f t="shared" si="14"/>
        <v>0</v>
      </c>
      <c r="F260" s="33">
        <f t="shared" si="15"/>
        <v>0</v>
      </c>
    </row>
    <row r="261" spans="2:6" ht="21" x14ac:dyDescent="0.35">
      <c r="B261" s="40">
        <v>245</v>
      </c>
      <c r="C261" s="37">
        <f t="shared" si="16"/>
        <v>0</v>
      </c>
      <c r="D261" s="37">
        <f t="shared" si="17"/>
        <v>0</v>
      </c>
      <c r="E261" s="37">
        <f t="shared" si="14"/>
        <v>0</v>
      </c>
      <c r="F261" s="33">
        <f t="shared" si="15"/>
        <v>0</v>
      </c>
    </row>
    <row r="262" spans="2:6" ht="21" x14ac:dyDescent="0.35">
      <c r="B262" s="40">
        <v>246</v>
      </c>
      <c r="C262" s="37">
        <f t="shared" si="16"/>
        <v>0</v>
      </c>
      <c r="D262" s="37">
        <f t="shared" si="17"/>
        <v>0</v>
      </c>
      <c r="E262" s="37">
        <f t="shared" si="14"/>
        <v>0</v>
      </c>
      <c r="F262" s="33">
        <f t="shared" si="15"/>
        <v>0</v>
      </c>
    </row>
    <row r="263" spans="2:6" ht="21" x14ac:dyDescent="0.35">
      <c r="B263" s="40">
        <v>247</v>
      </c>
      <c r="C263" s="37">
        <f t="shared" si="16"/>
        <v>0</v>
      </c>
      <c r="D263" s="37">
        <f t="shared" si="17"/>
        <v>0</v>
      </c>
      <c r="E263" s="37">
        <f t="shared" si="14"/>
        <v>0</v>
      </c>
      <c r="F263" s="33">
        <f t="shared" si="15"/>
        <v>0</v>
      </c>
    </row>
    <row r="264" spans="2:6" ht="21" x14ac:dyDescent="0.35">
      <c r="B264" s="40">
        <v>248</v>
      </c>
      <c r="C264" s="37">
        <f t="shared" si="16"/>
        <v>0</v>
      </c>
      <c r="D264" s="37">
        <f t="shared" si="17"/>
        <v>0</v>
      </c>
      <c r="E264" s="37">
        <f t="shared" si="14"/>
        <v>0</v>
      </c>
      <c r="F264" s="33">
        <f t="shared" si="15"/>
        <v>0</v>
      </c>
    </row>
    <row r="265" spans="2:6" ht="21" x14ac:dyDescent="0.35">
      <c r="B265" s="40">
        <v>249</v>
      </c>
      <c r="C265" s="37">
        <f t="shared" si="16"/>
        <v>0</v>
      </c>
      <c r="D265" s="37">
        <f t="shared" si="17"/>
        <v>0</v>
      </c>
      <c r="E265" s="37">
        <f t="shared" si="14"/>
        <v>0</v>
      </c>
      <c r="F265" s="33">
        <f t="shared" si="15"/>
        <v>0</v>
      </c>
    </row>
    <row r="266" spans="2:6" ht="21" x14ac:dyDescent="0.35">
      <c r="B266" s="40">
        <v>250</v>
      </c>
      <c r="C266" s="37">
        <f t="shared" si="16"/>
        <v>0</v>
      </c>
      <c r="D266" s="37">
        <f t="shared" si="17"/>
        <v>0</v>
      </c>
      <c r="E266" s="37">
        <f t="shared" si="14"/>
        <v>0</v>
      </c>
      <c r="F266" s="33">
        <f t="shared" si="15"/>
        <v>0</v>
      </c>
    </row>
    <row r="267" spans="2:6" ht="21" x14ac:dyDescent="0.35">
      <c r="B267" s="40">
        <v>251</v>
      </c>
      <c r="C267" s="37">
        <f t="shared" si="16"/>
        <v>0</v>
      </c>
      <c r="D267" s="37">
        <f t="shared" si="17"/>
        <v>0</v>
      </c>
      <c r="E267" s="37">
        <f t="shared" si="14"/>
        <v>0</v>
      </c>
      <c r="F267" s="33">
        <f t="shared" si="15"/>
        <v>0</v>
      </c>
    </row>
    <row r="268" spans="2:6" ht="21" x14ac:dyDescent="0.35">
      <c r="B268" s="40">
        <v>252</v>
      </c>
      <c r="C268" s="37">
        <f t="shared" si="16"/>
        <v>0</v>
      </c>
      <c r="D268" s="37">
        <f t="shared" si="17"/>
        <v>0</v>
      </c>
      <c r="E268" s="37">
        <f t="shared" si="14"/>
        <v>0</v>
      </c>
      <c r="F268" s="33">
        <f t="shared" si="15"/>
        <v>0</v>
      </c>
    </row>
    <row r="269" spans="2:6" ht="21" x14ac:dyDescent="0.35">
      <c r="B269" s="40">
        <v>253</v>
      </c>
      <c r="C269" s="37">
        <f t="shared" si="16"/>
        <v>0</v>
      </c>
      <c r="D269" s="37">
        <f t="shared" si="17"/>
        <v>0</v>
      </c>
      <c r="E269" s="37">
        <f t="shared" si="14"/>
        <v>0</v>
      </c>
      <c r="F269" s="33">
        <f t="shared" si="15"/>
        <v>0</v>
      </c>
    </row>
    <row r="270" spans="2:6" ht="21" x14ac:dyDescent="0.35">
      <c r="B270" s="40">
        <v>254</v>
      </c>
      <c r="C270" s="37">
        <f t="shared" si="16"/>
        <v>0</v>
      </c>
      <c r="D270" s="37">
        <f t="shared" si="17"/>
        <v>0</v>
      </c>
      <c r="E270" s="37">
        <f t="shared" si="14"/>
        <v>0</v>
      </c>
      <c r="F270" s="33">
        <f t="shared" si="15"/>
        <v>0</v>
      </c>
    </row>
    <row r="271" spans="2:6" ht="21" x14ac:dyDescent="0.35">
      <c r="B271" s="40">
        <v>255</v>
      </c>
      <c r="C271" s="37">
        <f t="shared" si="16"/>
        <v>0</v>
      </c>
      <c r="D271" s="37">
        <f t="shared" si="17"/>
        <v>0</v>
      </c>
      <c r="E271" s="37">
        <f t="shared" si="14"/>
        <v>0</v>
      </c>
      <c r="F271" s="33">
        <f t="shared" si="15"/>
        <v>0</v>
      </c>
    </row>
    <row r="272" spans="2:6" ht="21" x14ac:dyDescent="0.35">
      <c r="B272" s="40">
        <v>256</v>
      </c>
      <c r="C272" s="37">
        <f t="shared" si="16"/>
        <v>0</v>
      </c>
      <c r="D272" s="37">
        <f t="shared" si="17"/>
        <v>0</v>
      </c>
      <c r="E272" s="37">
        <f t="shared" si="14"/>
        <v>0</v>
      </c>
      <c r="F272" s="33">
        <f t="shared" si="15"/>
        <v>0</v>
      </c>
    </row>
    <row r="273" spans="2:6" ht="21" x14ac:dyDescent="0.35">
      <c r="B273" s="40">
        <v>257</v>
      </c>
      <c r="C273" s="37">
        <f t="shared" si="16"/>
        <v>0</v>
      </c>
      <c r="D273" s="37">
        <f t="shared" si="17"/>
        <v>0</v>
      </c>
      <c r="E273" s="37">
        <f t="shared" si="14"/>
        <v>0</v>
      </c>
      <c r="F273" s="33">
        <f t="shared" si="15"/>
        <v>0</v>
      </c>
    </row>
    <row r="274" spans="2:6" ht="21" x14ac:dyDescent="0.35">
      <c r="B274" s="40">
        <v>258</v>
      </c>
      <c r="C274" s="37">
        <f t="shared" si="16"/>
        <v>0</v>
      </c>
      <c r="D274" s="37">
        <f t="shared" si="17"/>
        <v>0</v>
      </c>
      <c r="E274" s="37">
        <f t="shared" si="14"/>
        <v>0</v>
      </c>
      <c r="F274" s="33">
        <f t="shared" si="15"/>
        <v>0</v>
      </c>
    </row>
    <row r="275" spans="2:6" ht="21" x14ac:dyDescent="0.35">
      <c r="B275" s="40">
        <v>259</v>
      </c>
      <c r="C275" s="37">
        <f t="shared" si="16"/>
        <v>0</v>
      </c>
      <c r="D275" s="37">
        <f t="shared" si="17"/>
        <v>0</v>
      </c>
      <c r="E275" s="37">
        <f t="shared" ref="E275:E338" si="18">IF($D$12-D275&gt;=C275,C275,$D$12-D275)</f>
        <v>0</v>
      </c>
      <c r="F275" s="33">
        <f t="shared" ref="F275:F338" si="19">IF(E275&gt;=C275,0,ROUND(C275-E275,2))</f>
        <v>0</v>
      </c>
    </row>
    <row r="276" spans="2:6" ht="21" x14ac:dyDescent="0.35">
      <c r="B276" s="40">
        <v>260</v>
      </c>
      <c r="C276" s="37">
        <f t="shared" si="16"/>
        <v>0</v>
      </c>
      <c r="D276" s="37">
        <f t="shared" si="17"/>
        <v>0</v>
      </c>
      <c r="E276" s="37">
        <f t="shared" si="18"/>
        <v>0</v>
      </c>
      <c r="F276" s="33">
        <f t="shared" si="19"/>
        <v>0</v>
      </c>
    </row>
    <row r="277" spans="2:6" ht="21" x14ac:dyDescent="0.35">
      <c r="B277" s="40">
        <v>261</v>
      </c>
      <c r="C277" s="37">
        <f t="shared" si="16"/>
        <v>0</v>
      </c>
      <c r="D277" s="37">
        <f t="shared" si="17"/>
        <v>0</v>
      </c>
      <c r="E277" s="37">
        <f t="shared" si="18"/>
        <v>0</v>
      </c>
      <c r="F277" s="33">
        <f t="shared" si="19"/>
        <v>0</v>
      </c>
    </row>
    <row r="278" spans="2:6" ht="21" x14ac:dyDescent="0.35">
      <c r="B278" s="40">
        <v>262</v>
      </c>
      <c r="C278" s="37">
        <f t="shared" si="16"/>
        <v>0</v>
      </c>
      <c r="D278" s="37">
        <f t="shared" si="17"/>
        <v>0</v>
      </c>
      <c r="E278" s="37">
        <f t="shared" si="18"/>
        <v>0</v>
      </c>
      <c r="F278" s="33">
        <f t="shared" si="19"/>
        <v>0</v>
      </c>
    </row>
    <row r="279" spans="2:6" ht="21" x14ac:dyDescent="0.35">
      <c r="B279" s="40">
        <v>263</v>
      </c>
      <c r="C279" s="37">
        <f t="shared" si="16"/>
        <v>0</v>
      </c>
      <c r="D279" s="37">
        <f t="shared" si="17"/>
        <v>0</v>
      </c>
      <c r="E279" s="37">
        <f t="shared" si="18"/>
        <v>0</v>
      </c>
      <c r="F279" s="33">
        <f t="shared" si="19"/>
        <v>0</v>
      </c>
    </row>
    <row r="280" spans="2:6" ht="21" x14ac:dyDescent="0.35">
      <c r="B280" s="40">
        <v>264</v>
      </c>
      <c r="C280" s="37">
        <f t="shared" si="16"/>
        <v>0</v>
      </c>
      <c r="D280" s="37">
        <f t="shared" si="17"/>
        <v>0</v>
      </c>
      <c r="E280" s="37">
        <f t="shared" si="18"/>
        <v>0</v>
      </c>
      <c r="F280" s="33">
        <f t="shared" si="19"/>
        <v>0</v>
      </c>
    </row>
    <row r="281" spans="2:6" ht="21" x14ac:dyDescent="0.35">
      <c r="B281" s="40">
        <v>265</v>
      </c>
      <c r="C281" s="37">
        <f t="shared" si="16"/>
        <v>0</v>
      </c>
      <c r="D281" s="37">
        <f t="shared" si="17"/>
        <v>0</v>
      </c>
      <c r="E281" s="37">
        <f t="shared" si="18"/>
        <v>0</v>
      </c>
      <c r="F281" s="33">
        <f t="shared" si="19"/>
        <v>0</v>
      </c>
    </row>
    <row r="282" spans="2:6" ht="21" x14ac:dyDescent="0.35">
      <c r="B282" s="40">
        <v>266</v>
      </c>
      <c r="C282" s="37">
        <f t="shared" si="16"/>
        <v>0</v>
      </c>
      <c r="D282" s="37">
        <f t="shared" si="17"/>
        <v>0</v>
      </c>
      <c r="E282" s="37">
        <f t="shared" si="18"/>
        <v>0</v>
      </c>
      <c r="F282" s="33">
        <f t="shared" si="19"/>
        <v>0</v>
      </c>
    </row>
    <row r="283" spans="2:6" ht="21" x14ac:dyDescent="0.35">
      <c r="B283" s="40">
        <v>267</v>
      </c>
      <c r="C283" s="37">
        <f t="shared" si="16"/>
        <v>0</v>
      </c>
      <c r="D283" s="37">
        <f t="shared" si="17"/>
        <v>0</v>
      </c>
      <c r="E283" s="37">
        <f t="shared" si="18"/>
        <v>0</v>
      </c>
      <c r="F283" s="33">
        <f t="shared" si="19"/>
        <v>0</v>
      </c>
    </row>
    <row r="284" spans="2:6" ht="21" x14ac:dyDescent="0.35">
      <c r="B284" s="40">
        <v>268</v>
      </c>
      <c r="C284" s="37">
        <f t="shared" ref="C284:C347" si="20">F283</f>
        <v>0</v>
      </c>
      <c r="D284" s="37">
        <f t="shared" ref="D284:D347" si="21">C284*$D$9/$D$8</f>
        <v>0</v>
      </c>
      <c r="E284" s="37">
        <f t="shared" si="18"/>
        <v>0</v>
      </c>
      <c r="F284" s="33">
        <f t="shared" si="19"/>
        <v>0</v>
      </c>
    </row>
    <row r="285" spans="2:6" ht="21" x14ac:dyDescent="0.35">
      <c r="B285" s="40">
        <v>269</v>
      </c>
      <c r="C285" s="37">
        <f t="shared" si="20"/>
        <v>0</v>
      </c>
      <c r="D285" s="37">
        <f t="shared" si="21"/>
        <v>0</v>
      </c>
      <c r="E285" s="37">
        <f t="shared" si="18"/>
        <v>0</v>
      </c>
      <c r="F285" s="33">
        <f t="shared" si="19"/>
        <v>0</v>
      </c>
    </row>
    <row r="286" spans="2:6" ht="21" x14ac:dyDescent="0.35">
      <c r="B286" s="40">
        <v>270</v>
      </c>
      <c r="C286" s="37">
        <f t="shared" si="20"/>
        <v>0</v>
      </c>
      <c r="D286" s="37">
        <f t="shared" si="21"/>
        <v>0</v>
      </c>
      <c r="E286" s="37">
        <f t="shared" si="18"/>
        <v>0</v>
      </c>
      <c r="F286" s="33">
        <f t="shared" si="19"/>
        <v>0</v>
      </c>
    </row>
    <row r="287" spans="2:6" ht="21" x14ac:dyDescent="0.35">
      <c r="B287" s="40">
        <v>271</v>
      </c>
      <c r="C287" s="37">
        <f t="shared" si="20"/>
        <v>0</v>
      </c>
      <c r="D287" s="37">
        <f t="shared" si="21"/>
        <v>0</v>
      </c>
      <c r="E287" s="37">
        <f t="shared" si="18"/>
        <v>0</v>
      </c>
      <c r="F287" s="33">
        <f t="shared" si="19"/>
        <v>0</v>
      </c>
    </row>
    <row r="288" spans="2:6" ht="21" x14ac:dyDescent="0.35">
      <c r="B288" s="40">
        <v>272</v>
      </c>
      <c r="C288" s="37">
        <f t="shared" si="20"/>
        <v>0</v>
      </c>
      <c r="D288" s="37">
        <f t="shared" si="21"/>
        <v>0</v>
      </c>
      <c r="E288" s="37">
        <f t="shared" si="18"/>
        <v>0</v>
      </c>
      <c r="F288" s="33">
        <f t="shared" si="19"/>
        <v>0</v>
      </c>
    </row>
    <row r="289" spans="2:6" ht="21" x14ac:dyDescent="0.35">
      <c r="B289" s="40">
        <v>273</v>
      </c>
      <c r="C289" s="37">
        <f t="shared" si="20"/>
        <v>0</v>
      </c>
      <c r="D289" s="37">
        <f t="shared" si="21"/>
        <v>0</v>
      </c>
      <c r="E289" s="37">
        <f t="shared" si="18"/>
        <v>0</v>
      </c>
      <c r="F289" s="33">
        <f t="shared" si="19"/>
        <v>0</v>
      </c>
    </row>
    <row r="290" spans="2:6" ht="21" x14ac:dyDescent="0.35">
      <c r="B290" s="40">
        <v>274</v>
      </c>
      <c r="C290" s="37">
        <f t="shared" si="20"/>
        <v>0</v>
      </c>
      <c r="D290" s="37">
        <f t="shared" si="21"/>
        <v>0</v>
      </c>
      <c r="E290" s="37">
        <f t="shared" si="18"/>
        <v>0</v>
      </c>
      <c r="F290" s="33">
        <f t="shared" si="19"/>
        <v>0</v>
      </c>
    </row>
    <row r="291" spans="2:6" ht="21" x14ac:dyDescent="0.35">
      <c r="B291" s="40">
        <v>275</v>
      </c>
      <c r="C291" s="37">
        <f t="shared" si="20"/>
        <v>0</v>
      </c>
      <c r="D291" s="37">
        <f t="shared" si="21"/>
        <v>0</v>
      </c>
      <c r="E291" s="37">
        <f t="shared" si="18"/>
        <v>0</v>
      </c>
      <c r="F291" s="33">
        <f t="shared" si="19"/>
        <v>0</v>
      </c>
    </row>
    <row r="292" spans="2:6" ht="21" x14ac:dyDescent="0.35">
      <c r="B292" s="40">
        <v>276</v>
      </c>
      <c r="C292" s="37">
        <f t="shared" si="20"/>
        <v>0</v>
      </c>
      <c r="D292" s="37">
        <f t="shared" si="21"/>
        <v>0</v>
      </c>
      <c r="E292" s="37">
        <f t="shared" si="18"/>
        <v>0</v>
      </c>
      <c r="F292" s="33">
        <f t="shared" si="19"/>
        <v>0</v>
      </c>
    </row>
    <row r="293" spans="2:6" ht="21" x14ac:dyDescent="0.35">
      <c r="B293" s="40">
        <v>277</v>
      </c>
      <c r="C293" s="37">
        <f t="shared" si="20"/>
        <v>0</v>
      </c>
      <c r="D293" s="37">
        <f t="shared" si="21"/>
        <v>0</v>
      </c>
      <c r="E293" s="37">
        <f t="shared" si="18"/>
        <v>0</v>
      </c>
      <c r="F293" s="33">
        <f t="shared" si="19"/>
        <v>0</v>
      </c>
    </row>
    <row r="294" spans="2:6" ht="21" x14ac:dyDescent="0.35">
      <c r="B294" s="40">
        <v>278</v>
      </c>
      <c r="C294" s="37">
        <f t="shared" si="20"/>
        <v>0</v>
      </c>
      <c r="D294" s="37">
        <f t="shared" si="21"/>
        <v>0</v>
      </c>
      <c r="E294" s="37">
        <f t="shared" si="18"/>
        <v>0</v>
      </c>
      <c r="F294" s="33">
        <f t="shared" si="19"/>
        <v>0</v>
      </c>
    </row>
    <row r="295" spans="2:6" ht="21" x14ac:dyDescent="0.35">
      <c r="B295" s="40">
        <v>279</v>
      </c>
      <c r="C295" s="37">
        <f t="shared" si="20"/>
        <v>0</v>
      </c>
      <c r="D295" s="37">
        <f t="shared" si="21"/>
        <v>0</v>
      </c>
      <c r="E295" s="37">
        <f t="shared" si="18"/>
        <v>0</v>
      </c>
      <c r="F295" s="33">
        <f t="shared" si="19"/>
        <v>0</v>
      </c>
    </row>
    <row r="296" spans="2:6" ht="21" x14ac:dyDescent="0.35">
      <c r="B296" s="40">
        <v>280</v>
      </c>
      <c r="C296" s="37">
        <f t="shared" si="20"/>
        <v>0</v>
      </c>
      <c r="D296" s="37">
        <f t="shared" si="21"/>
        <v>0</v>
      </c>
      <c r="E296" s="37">
        <f t="shared" si="18"/>
        <v>0</v>
      </c>
      <c r="F296" s="33">
        <f t="shared" si="19"/>
        <v>0</v>
      </c>
    </row>
    <row r="297" spans="2:6" ht="21" x14ac:dyDescent="0.35">
      <c r="B297" s="40">
        <v>281</v>
      </c>
      <c r="C297" s="37">
        <f t="shared" si="20"/>
        <v>0</v>
      </c>
      <c r="D297" s="37">
        <f t="shared" si="21"/>
        <v>0</v>
      </c>
      <c r="E297" s="37">
        <f t="shared" si="18"/>
        <v>0</v>
      </c>
      <c r="F297" s="33">
        <f t="shared" si="19"/>
        <v>0</v>
      </c>
    </row>
    <row r="298" spans="2:6" ht="21" x14ac:dyDescent="0.35">
      <c r="B298" s="40">
        <v>282</v>
      </c>
      <c r="C298" s="37">
        <f t="shared" si="20"/>
        <v>0</v>
      </c>
      <c r="D298" s="37">
        <f t="shared" si="21"/>
        <v>0</v>
      </c>
      <c r="E298" s="37">
        <f t="shared" si="18"/>
        <v>0</v>
      </c>
      <c r="F298" s="33">
        <f t="shared" si="19"/>
        <v>0</v>
      </c>
    </row>
    <row r="299" spans="2:6" ht="21" x14ac:dyDescent="0.35">
      <c r="B299" s="40">
        <v>283</v>
      </c>
      <c r="C299" s="37">
        <f t="shared" si="20"/>
        <v>0</v>
      </c>
      <c r="D299" s="37">
        <f t="shared" si="21"/>
        <v>0</v>
      </c>
      <c r="E299" s="37">
        <f t="shared" si="18"/>
        <v>0</v>
      </c>
      <c r="F299" s="33">
        <f t="shared" si="19"/>
        <v>0</v>
      </c>
    </row>
    <row r="300" spans="2:6" ht="21" x14ac:dyDescent="0.35">
      <c r="B300" s="40">
        <v>284</v>
      </c>
      <c r="C300" s="37">
        <f t="shared" si="20"/>
        <v>0</v>
      </c>
      <c r="D300" s="37">
        <f t="shared" si="21"/>
        <v>0</v>
      </c>
      <c r="E300" s="37">
        <f t="shared" si="18"/>
        <v>0</v>
      </c>
      <c r="F300" s="33">
        <f t="shared" si="19"/>
        <v>0</v>
      </c>
    </row>
    <row r="301" spans="2:6" ht="21" x14ac:dyDescent="0.35">
      <c r="B301" s="40">
        <v>285</v>
      </c>
      <c r="C301" s="37">
        <f t="shared" si="20"/>
        <v>0</v>
      </c>
      <c r="D301" s="37">
        <f t="shared" si="21"/>
        <v>0</v>
      </c>
      <c r="E301" s="37">
        <f t="shared" si="18"/>
        <v>0</v>
      </c>
      <c r="F301" s="33">
        <f t="shared" si="19"/>
        <v>0</v>
      </c>
    </row>
    <row r="302" spans="2:6" ht="21" x14ac:dyDescent="0.35">
      <c r="B302" s="40">
        <v>286</v>
      </c>
      <c r="C302" s="37">
        <f t="shared" si="20"/>
        <v>0</v>
      </c>
      <c r="D302" s="37">
        <f t="shared" si="21"/>
        <v>0</v>
      </c>
      <c r="E302" s="37">
        <f t="shared" si="18"/>
        <v>0</v>
      </c>
      <c r="F302" s="33">
        <f t="shared" si="19"/>
        <v>0</v>
      </c>
    </row>
    <row r="303" spans="2:6" ht="21" x14ac:dyDescent="0.35">
      <c r="B303" s="40">
        <v>287</v>
      </c>
      <c r="C303" s="37">
        <f t="shared" si="20"/>
        <v>0</v>
      </c>
      <c r="D303" s="37">
        <f t="shared" si="21"/>
        <v>0</v>
      </c>
      <c r="E303" s="37">
        <f t="shared" si="18"/>
        <v>0</v>
      </c>
      <c r="F303" s="33">
        <f t="shared" si="19"/>
        <v>0</v>
      </c>
    </row>
    <row r="304" spans="2:6" ht="21" x14ac:dyDescent="0.35">
      <c r="B304" s="40">
        <v>288</v>
      </c>
      <c r="C304" s="37">
        <f t="shared" si="20"/>
        <v>0</v>
      </c>
      <c r="D304" s="37">
        <f t="shared" si="21"/>
        <v>0</v>
      </c>
      <c r="E304" s="37">
        <f t="shared" si="18"/>
        <v>0</v>
      </c>
      <c r="F304" s="33">
        <f t="shared" si="19"/>
        <v>0</v>
      </c>
    </row>
    <row r="305" spans="2:6" ht="21" x14ac:dyDescent="0.35">
      <c r="B305" s="40">
        <v>289</v>
      </c>
      <c r="C305" s="37">
        <f t="shared" si="20"/>
        <v>0</v>
      </c>
      <c r="D305" s="37">
        <f t="shared" si="21"/>
        <v>0</v>
      </c>
      <c r="E305" s="37">
        <f t="shared" si="18"/>
        <v>0</v>
      </c>
      <c r="F305" s="33">
        <f t="shared" si="19"/>
        <v>0</v>
      </c>
    </row>
    <row r="306" spans="2:6" ht="21" x14ac:dyDescent="0.35">
      <c r="B306" s="40">
        <v>290</v>
      </c>
      <c r="C306" s="37">
        <f t="shared" si="20"/>
        <v>0</v>
      </c>
      <c r="D306" s="37">
        <f t="shared" si="21"/>
        <v>0</v>
      </c>
      <c r="E306" s="37">
        <f t="shared" si="18"/>
        <v>0</v>
      </c>
      <c r="F306" s="33">
        <f t="shared" si="19"/>
        <v>0</v>
      </c>
    </row>
    <row r="307" spans="2:6" ht="21" x14ac:dyDescent="0.35">
      <c r="B307" s="40">
        <v>291</v>
      </c>
      <c r="C307" s="37">
        <f t="shared" si="20"/>
        <v>0</v>
      </c>
      <c r="D307" s="37">
        <f t="shared" si="21"/>
        <v>0</v>
      </c>
      <c r="E307" s="37">
        <f t="shared" si="18"/>
        <v>0</v>
      </c>
      <c r="F307" s="33">
        <f t="shared" si="19"/>
        <v>0</v>
      </c>
    </row>
    <row r="308" spans="2:6" ht="21" x14ac:dyDescent="0.35">
      <c r="B308" s="40">
        <v>292</v>
      </c>
      <c r="C308" s="37">
        <f t="shared" si="20"/>
        <v>0</v>
      </c>
      <c r="D308" s="37">
        <f t="shared" si="21"/>
        <v>0</v>
      </c>
      <c r="E308" s="37">
        <f t="shared" si="18"/>
        <v>0</v>
      </c>
      <c r="F308" s="33">
        <f t="shared" si="19"/>
        <v>0</v>
      </c>
    </row>
    <row r="309" spans="2:6" ht="21" x14ac:dyDescent="0.35">
      <c r="B309" s="40">
        <v>293</v>
      </c>
      <c r="C309" s="37">
        <f t="shared" si="20"/>
        <v>0</v>
      </c>
      <c r="D309" s="37">
        <f t="shared" si="21"/>
        <v>0</v>
      </c>
      <c r="E309" s="37">
        <f t="shared" si="18"/>
        <v>0</v>
      </c>
      <c r="F309" s="33">
        <f t="shared" si="19"/>
        <v>0</v>
      </c>
    </row>
    <row r="310" spans="2:6" ht="21" x14ac:dyDescent="0.35">
      <c r="B310" s="40">
        <v>294</v>
      </c>
      <c r="C310" s="37">
        <f t="shared" si="20"/>
        <v>0</v>
      </c>
      <c r="D310" s="37">
        <f t="shared" si="21"/>
        <v>0</v>
      </c>
      <c r="E310" s="37">
        <f t="shared" si="18"/>
        <v>0</v>
      </c>
      <c r="F310" s="33">
        <f t="shared" si="19"/>
        <v>0</v>
      </c>
    </row>
    <row r="311" spans="2:6" ht="21" x14ac:dyDescent="0.35">
      <c r="B311" s="40">
        <v>295</v>
      </c>
      <c r="C311" s="37">
        <f t="shared" si="20"/>
        <v>0</v>
      </c>
      <c r="D311" s="37">
        <f t="shared" si="21"/>
        <v>0</v>
      </c>
      <c r="E311" s="37">
        <f t="shared" si="18"/>
        <v>0</v>
      </c>
      <c r="F311" s="33">
        <f t="shared" si="19"/>
        <v>0</v>
      </c>
    </row>
    <row r="312" spans="2:6" ht="21" x14ac:dyDescent="0.35">
      <c r="B312" s="40">
        <v>296</v>
      </c>
      <c r="C312" s="37">
        <f t="shared" si="20"/>
        <v>0</v>
      </c>
      <c r="D312" s="37">
        <f t="shared" si="21"/>
        <v>0</v>
      </c>
      <c r="E312" s="37">
        <f t="shared" si="18"/>
        <v>0</v>
      </c>
      <c r="F312" s="33">
        <f t="shared" si="19"/>
        <v>0</v>
      </c>
    </row>
    <row r="313" spans="2:6" ht="21" x14ac:dyDescent="0.35">
      <c r="B313" s="40">
        <v>297</v>
      </c>
      <c r="C313" s="37">
        <f t="shared" si="20"/>
        <v>0</v>
      </c>
      <c r="D313" s="37">
        <f t="shared" si="21"/>
        <v>0</v>
      </c>
      <c r="E313" s="37">
        <f t="shared" si="18"/>
        <v>0</v>
      </c>
      <c r="F313" s="33">
        <f t="shared" si="19"/>
        <v>0</v>
      </c>
    </row>
    <row r="314" spans="2:6" ht="21" x14ac:dyDescent="0.35">
      <c r="B314" s="40">
        <v>298</v>
      </c>
      <c r="C314" s="37">
        <f t="shared" si="20"/>
        <v>0</v>
      </c>
      <c r="D314" s="37">
        <f t="shared" si="21"/>
        <v>0</v>
      </c>
      <c r="E314" s="37">
        <f t="shared" si="18"/>
        <v>0</v>
      </c>
      <c r="F314" s="33">
        <f t="shared" si="19"/>
        <v>0</v>
      </c>
    </row>
    <row r="315" spans="2:6" ht="21" x14ac:dyDescent="0.35">
      <c r="B315" s="40">
        <v>299</v>
      </c>
      <c r="C315" s="37">
        <f t="shared" si="20"/>
        <v>0</v>
      </c>
      <c r="D315" s="37">
        <f t="shared" si="21"/>
        <v>0</v>
      </c>
      <c r="E315" s="37">
        <f t="shared" si="18"/>
        <v>0</v>
      </c>
      <c r="F315" s="33">
        <f t="shared" si="19"/>
        <v>0</v>
      </c>
    </row>
    <row r="316" spans="2:6" ht="21" x14ac:dyDescent="0.35">
      <c r="B316" s="40">
        <v>300</v>
      </c>
      <c r="C316" s="37">
        <f t="shared" si="20"/>
        <v>0</v>
      </c>
      <c r="D316" s="37">
        <f t="shared" si="21"/>
        <v>0</v>
      </c>
      <c r="E316" s="37">
        <f t="shared" si="18"/>
        <v>0</v>
      </c>
      <c r="F316" s="33">
        <f t="shared" si="19"/>
        <v>0</v>
      </c>
    </row>
    <row r="317" spans="2:6" ht="21" x14ac:dyDescent="0.35">
      <c r="B317" s="40">
        <v>301</v>
      </c>
      <c r="C317" s="37">
        <f t="shared" si="20"/>
        <v>0</v>
      </c>
      <c r="D317" s="37">
        <f t="shared" si="21"/>
        <v>0</v>
      </c>
      <c r="E317" s="37">
        <f t="shared" si="18"/>
        <v>0</v>
      </c>
      <c r="F317" s="33">
        <f t="shared" si="19"/>
        <v>0</v>
      </c>
    </row>
    <row r="318" spans="2:6" ht="21" x14ac:dyDescent="0.35">
      <c r="B318" s="40">
        <v>302</v>
      </c>
      <c r="C318" s="37">
        <f t="shared" si="20"/>
        <v>0</v>
      </c>
      <c r="D318" s="37">
        <f t="shared" si="21"/>
        <v>0</v>
      </c>
      <c r="E318" s="37">
        <f t="shared" si="18"/>
        <v>0</v>
      </c>
      <c r="F318" s="33">
        <f t="shared" si="19"/>
        <v>0</v>
      </c>
    </row>
    <row r="319" spans="2:6" ht="21" x14ac:dyDescent="0.35">
      <c r="B319" s="40">
        <v>303</v>
      </c>
      <c r="C319" s="37">
        <f t="shared" si="20"/>
        <v>0</v>
      </c>
      <c r="D319" s="37">
        <f t="shared" si="21"/>
        <v>0</v>
      </c>
      <c r="E319" s="37">
        <f t="shared" si="18"/>
        <v>0</v>
      </c>
      <c r="F319" s="33">
        <f t="shared" si="19"/>
        <v>0</v>
      </c>
    </row>
    <row r="320" spans="2:6" ht="21" x14ac:dyDescent="0.35">
      <c r="B320" s="40">
        <v>304</v>
      </c>
      <c r="C320" s="37">
        <f t="shared" si="20"/>
        <v>0</v>
      </c>
      <c r="D320" s="37">
        <f t="shared" si="21"/>
        <v>0</v>
      </c>
      <c r="E320" s="37">
        <f t="shared" si="18"/>
        <v>0</v>
      </c>
      <c r="F320" s="33">
        <f t="shared" si="19"/>
        <v>0</v>
      </c>
    </row>
    <row r="321" spans="2:6" ht="21" x14ac:dyDescent="0.35">
      <c r="B321" s="40">
        <v>305</v>
      </c>
      <c r="C321" s="37">
        <f t="shared" si="20"/>
        <v>0</v>
      </c>
      <c r="D321" s="37">
        <f t="shared" si="21"/>
        <v>0</v>
      </c>
      <c r="E321" s="37">
        <f t="shared" si="18"/>
        <v>0</v>
      </c>
      <c r="F321" s="33">
        <f t="shared" si="19"/>
        <v>0</v>
      </c>
    </row>
    <row r="322" spans="2:6" ht="21" x14ac:dyDescent="0.35">
      <c r="B322" s="40">
        <v>306</v>
      </c>
      <c r="C322" s="37">
        <f t="shared" si="20"/>
        <v>0</v>
      </c>
      <c r="D322" s="37">
        <f t="shared" si="21"/>
        <v>0</v>
      </c>
      <c r="E322" s="37">
        <f t="shared" si="18"/>
        <v>0</v>
      </c>
      <c r="F322" s="33">
        <f t="shared" si="19"/>
        <v>0</v>
      </c>
    </row>
    <row r="323" spans="2:6" ht="21" x14ac:dyDescent="0.35">
      <c r="B323" s="40">
        <v>307</v>
      </c>
      <c r="C323" s="37">
        <f t="shared" si="20"/>
        <v>0</v>
      </c>
      <c r="D323" s="37">
        <f t="shared" si="21"/>
        <v>0</v>
      </c>
      <c r="E323" s="37">
        <f t="shared" si="18"/>
        <v>0</v>
      </c>
      <c r="F323" s="33">
        <f t="shared" si="19"/>
        <v>0</v>
      </c>
    </row>
    <row r="324" spans="2:6" ht="21" x14ac:dyDescent="0.35">
      <c r="B324" s="40">
        <v>308</v>
      </c>
      <c r="C324" s="37">
        <f t="shared" si="20"/>
        <v>0</v>
      </c>
      <c r="D324" s="37">
        <f t="shared" si="21"/>
        <v>0</v>
      </c>
      <c r="E324" s="37">
        <f t="shared" si="18"/>
        <v>0</v>
      </c>
      <c r="F324" s="33">
        <f t="shared" si="19"/>
        <v>0</v>
      </c>
    </row>
    <row r="325" spans="2:6" ht="21" x14ac:dyDescent="0.35">
      <c r="B325" s="40">
        <v>309</v>
      </c>
      <c r="C325" s="37">
        <f t="shared" si="20"/>
        <v>0</v>
      </c>
      <c r="D325" s="37">
        <f t="shared" si="21"/>
        <v>0</v>
      </c>
      <c r="E325" s="37">
        <f t="shared" si="18"/>
        <v>0</v>
      </c>
      <c r="F325" s="33">
        <f t="shared" si="19"/>
        <v>0</v>
      </c>
    </row>
    <row r="326" spans="2:6" ht="21" x14ac:dyDescent="0.35">
      <c r="B326" s="40">
        <v>310</v>
      </c>
      <c r="C326" s="37">
        <f t="shared" si="20"/>
        <v>0</v>
      </c>
      <c r="D326" s="37">
        <f t="shared" si="21"/>
        <v>0</v>
      </c>
      <c r="E326" s="37">
        <f t="shared" si="18"/>
        <v>0</v>
      </c>
      <c r="F326" s="33">
        <f t="shared" si="19"/>
        <v>0</v>
      </c>
    </row>
    <row r="327" spans="2:6" ht="21" x14ac:dyDescent="0.35">
      <c r="B327" s="40">
        <v>311</v>
      </c>
      <c r="C327" s="37">
        <f t="shared" si="20"/>
        <v>0</v>
      </c>
      <c r="D327" s="37">
        <f t="shared" si="21"/>
        <v>0</v>
      </c>
      <c r="E327" s="37">
        <f t="shared" si="18"/>
        <v>0</v>
      </c>
      <c r="F327" s="33">
        <f t="shared" si="19"/>
        <v>0</v>
      </c>
    </row>
    <row r="328" spans="2:6" ht="21" x14ac:dyDescent="0.35">
      <c r="B328" s="40">
        <v>312</v>
      </c>
      <c r="C328" s="37">
        <f t="shared" si="20"/>
        <v>0</v>
      </c>
      <c r="D328" s="37">
        <f t="shared" si="21"/>
        <v>0</v>
      </c>
      <c r="E328" s="37">
        <f t="shared" si="18"/>
        <v>0</v>
      </c>
      <c r="F328" s="33">
        <f t="shared" si="19"/>
        <v>0</v>
      </c>
    </row>
    <row r="329" spans="2:6" ht="21" x14ac:dyDescent="0.35">
      <c r="B329" s="40">
        <v>313</v>
      </c>
      <c r="C329" s="37">
        <f t="shared" si="20"/>
        <v>0</v>
      </c>
      <c r="D329" s="37">
        <f t="shared" si="21"/>
        <v>0</v>
      </c>
      <c r="E329" s="37">
        <f t="shared" si="18"/>
        <v>0</v>
      </c>
      <c r="F329" s="33">
        <f t="shared" si="19"/>
        <v>0</v>
      </c>
    </row>
    <row r="330" spans="2:6" ht="21" x14ac:dyDescent="0.35">
      <c r="B330" s="40">
        <v>314</v>
      </c>
      <c r="C330" s="37">
        <f t="shared" si="20"/>
        <v>0</v>
      </c>
      <c r="D330" s="37">
        <f t="shared" si="21"/>
        <v>0</v>
      </c>
      <c r="E330" s="37">
        <f t="shared" si="18"/>
        <v>0</v>
      </c>
      <c r="F330" s="33">
        <f t="shared" si="19"/>
        <v>0</v>
      </c>
    </row>
    <row r="331" spans="2:6" ht="21" x14ac:dyDescent="0.35">
      <c r="B331" s="40">
        <v>315</v>
      </c>
      <c r="C331" s="37">
        <f t="shared" si="20"/>
        <v>0</v>
      </c>
      <c r="D331" s="37">
        <f t="shared" si="21"/>
        <v>0</v>
      </c>
      <c r="E331" s="37">
        <f t="shared" si="18"/>
        <v>0</v>
      </c>
      <c r="F331" s="33">
        <f t="shared" si="19"/>
        <v>0</v>
      </c>
    </row>
    <row r="332" spans="2:6" ht="21" x14ac:dyDescent="0.35">
      <c r="B332" s="40">
        <v>316</v>
      </c>
      <c r="C332" s="37">
        <f t="shared" si="20"/>
        <v>0</v>
      </c>
      <c r="D332" s="37">
        <f t="shared" si="21"/>
        <v>0</v>
      </c>
      <c r="E332" s="37">
        <f t="shared" si="18"/>
        <v>0</v>
      </c>
      <c r="F332" s="33">
        <f t="shared" si="19"/>
        <v>0</v>
      </c>
    </row>
    <row r="333" spans="2:6" ht="21" x14ac:dyDescent="0.35">
      <c r="B333" s="40">
        <v>317</v>
      </c>
      <c r="C333" s="37">
        <f t="shared" si="20"/>
        <v>0</v>
      </c>
      <c r="D333" s="37">
        <f t="shared" si="21"/>
        <v>0</v>
      </c>
      <c r="E333" s="37">
        <f t="shared" si="18"/>
        <v>0</v>
      </c>
      <c r="F333" s="33">
        <f t="shared" si="19"/>
        <v>0</v>
      </c>
    </row>
    <row r="334" spans="2:6" ht="21" x14ac:dyDescent="0.35">
      <c r="B334" s="40">
        <v>318</v>
      </c>
      <c r="C334" s="37">
        <f t="shared" si="20"/>
        <v>0</v>
      </c>
      <c r="D334" s="37">
        <f t="shared" si="21"/>
        <v>0</v>
      </c>
      <c r="E334" s="37">
        <f t="shared" si="18"/>
        <v>0</v>
      </c>
      <c r="F334" s="33">
        <f t="shared" si="19"/>
        <v>0</v>
      </c>
    </row>
    <row r="335" spans="2:6" ht="21" x14ac:dyDescent="0.35">
      <c r="B335" s="40">
        <v>319</v>
      </c>
      <c r="C335" s="37">
        <f t="shared" si="20"/>
        <v>0</v>
      </c>
      <c r="D335" s="37">
        <f t="shared" si="21"/>
        <v>0</v>
      </c>
      <c r="E335" s="37">
        <f t="shared" si="18"/>
        <v>0</v>
      </c>
      <c r="F335" s="33">
        <f t="shared" si="19"/>
        <v>0</v>
      </c>
    </row>
    <row r="336" spans="2:6" ht="21" x14ac:dyDescent="0.35">
      <c r="B336" s="40">
        <v>320</v>
      </c>
      <c r="C336" s="37">
        <f t="shared" si="20"/>
        <v>0</v>
      </c>
      <c r="D336" s="37">
        <f t="shared" si="21"/>
        <v>0</v>
      </c>
      <c r="E336" s="37">
        <f t="shared" si="18"/>
        <v>0</v>
      </c>
      <c r="F336" s="33">
        <f t="shared" si="19"/>
        <v>0</v>
      </c>
    </row>
    <row r="337" spans="2:6" ht="21" x14ac:dyDescent="0.35">
      <c r="B337" s="40">
        <v>321</v>
      </c>
      <c r="C337" s="37">
        <f t="shared" si="20"/>
        <v>0</v>
      </c>
      <c r="D337" s="37">
        <f t="shared" si="21"/>
        <v>0</v>
      </c>
      <c r="E337" s="37">
        <f t="shared" si="18"/>
        <v>0</v>
      </c>
      <c r="F337" s="33">
        <f t="shared" si="19"/>
        <v>0</v>
      </c>
    </row>
    <row r="338" spans="2:6" ht="21" x14ac:dyDescent="0.35">
      <c r="B338" s="40">
        <v>322</v>
      </c>
      <c r="C338" s="37">
        <f t="shared" si="20"/>
        <v>0</v>
      </c>
      <c r="D338" s="37">
        <f t="shared" si="21"/>
        <v>0</v>
      </c>
      <c r="E338" s="37">
        <f t="shared" si="18"/>
        <v>0</v>
      </c>
      <c r="F338" s="33">
        <f t="shared" si="19"/>
        <v>0</v>
      </c>
    </row>
    <row r="339" spans="2:6" ht="21" x14ac:dyDescent="0.35">
      <c r="B339" s="40">
        <v>323</v>
      </c>
      <c r="C339" s="37">
        <f t="shared" si="20"/>
        <v>0</v>
      </c>
      <c r="D339" s="37">
        <f t="shared" si="21"/>
        <v>0</v>
      </c>
      <c r="E339" s="37">
        <f t="shared" ref="E339:E376" si="22">IF($D$12-D339&gt;=C339,C339,$D$12-D339)</f>
        <v>0</v>
      </c>
      <c r="F339" s="33">
        <f t="shared" ref="F339:F376" si="23">IF(E339&gt;=C339,0,ROUND(C339-E339,2))</f>
        <v>0</v>
      </c>
    </row>
    <row r="340" spans="2:6" ht="21" x14ac:dyDescent="0.35">
      <c r="B340" s="40">
        <v>324</v>
      </c>
      <c r="C340" s="37">
        <f t="shared" si="20"/>
        <v>0</v>
      </c>
      <c r="D340" s="37">
        <f t="shared" si="21"/>
        <v>0</v>
      </c>
      <c r="E340" s="37">
        <f t="shared" si="22"/>
        <v>0</v>
      </c>
      <c r="F340" s="33">
        <f t="shared" si="23"/>
        <v>0</v>
      </c>
    </row>
    <row r="341" spans="2:6" ht="21" x14ac:dyDescent="0.35">
      <c r="B341" s="40">
        <v>325</v>
      </c>
      <c r="C341" s="37">
        <f t="shared" si="20"/>
        <v>0</v>
      </c>
      <c r="D341" s="37">
        <f t="shared" si="21"/>
        <v>0</v>
      </c>
      <c r="E341" s="37">
        <f t="shared" si="22"/>
        <v>0</v>
      </c>
      <c r="F341" s="33">
        <f t="shared" si="23"/>
        <v>0</v>
      </c>
    </row>
    <row r="342" spans="2:6" ht="21" x14ac:dyDescent="0.35">
      <c r="B342" s="40">
        <v>326</v>
      </c>
      <c r="C342" s="37">
        <f t="shared" si="20"/>
        <v>0</v>
      </c>
      <c r="D342" s="37">
        <f t="shared" si="21"/>
        <v>0</v>
      </c>
      <c r="E342" s="37">
        <f t="shared" si="22"/>
        <v>0</v>
      </c>
      <c r="F342" s="33">
        <f t="shared" si="23"/>
        <v>0</v>
      </c>
    </row>
    <row r="343" spans="2:6" ht="21" x14ac:dyDescent="0.35">
      <c r="B343" s="40">
        <v>327</v>
      </c>
      <c r="C343" s="37">
        <f t="shared" si="20"/>
        <v>0</v>
      </c>
      <c r="D343" s="37">
        <f t="shared" si="21"/>
        <v>0</v>
      </c>
      <c r="E343" s="37">
        <f t="shared" si="22"/>
        <v>0</v>
      </c>
      <c r="F343" s="33">
        <f t="shared" si="23"/>
        <v>0</v>
      </c>
    </row>
    <row r="344" spans="2:6" ht="21" x14ac:dyDescent="0.35">
      <c r="B344" s="40">
        <v>328</v>
      </c>
      <c r="C344" s="37">
        <f t="shared" si="20"/>
        <v>0</v>
      </c>
      <c r="D344" s="37">
        <f t="shared" si="21"/>
        <v>0</v>
      </c>
      <c r="E344" s="37">
        <f t="shared" si="22"/>
        <v>0</v>
      </c>
      <c r="F344" s="33">
        <f t="shared" si="23"/>
        <v>0</v>
      </c>
    </row>
    <row r="345" spans="2:6" ht="21" x14ac:dyDescent="0.35">
      <c r="B345" s="40">
        <v>329</v>
      </c>
      <c r="C345" s="37">
        <f t="shared" si="20"/>
        <v>0</v>
      </c>
      <c r="D345" s="37">
        <f t="shared" si="21"/>
        <v>0</v>
      </c>
      <c r="E345" s="37">
        <f t="shared" si="22"/>
        <v>0</v>
      </c>
      <c r="F345" s="33">
        <f t="shared" si="23"/>
        <v>0</v>
      </c>
    </row>
    <row r="346" spans="2:6" ht="21" x14ac:dyDescent="0.35">
      <c r="B346" s="40">
        <v>330</v>
      </c>
      <c r="C346" s="37">
        <f t="shared" si="20"/>
        <v>0</v>
      </c>
      <c r="D346" s="37">
        <f t="shared" si="21"/>
        <v>0</v>
      </c>
      <c r="E346" s="37">
        <f t="shared" si="22"/>
        <v>0</v>
      </c>
      <c r="F346" s="33">
        <f t="shared" si="23"/>
        <v>0</v>
      </c>
    </row>
    <row r="347" spans="2:6" ht="21" x14ac:dyDescent="0.35">
      <c r="B347" s="40">
        <v>331</v>
      </c>
      <c r="C347" s="37">
        <f t="shared" si="20"/>
        <v>0</v>
      </c>
      <c r="D347" s="37">
        <f t="shared" si="21"/>
        <v>0</v>
      </c>
      <c r="E347" s="37">
        <f t="shared" si="22"/>
        <v>0</v>
      </c>
      <c r="F347" s="33">
        <f t="shared" si="23"/>
        <v>0</v>
      </c>
    </row>
    <row r="348" spans="2:6" ht="21" x14ac:dyDescent="0.35">
      <c r="B348" s="40">
        <v>332</v>
      </c>
      <c r="C348" s="37">
        <f t="shared" ref="C348:C376" si="24">F347</f>
        <v>0</v>
      </c>
      <c r="D348" s="37">
        <f t="shared" ref="D348:D376" si="25">C348*$D$9/$D$8</f>
        <v>0</v>
      </c>
      <c r="E348" s="37">
        <f t="shared" si="22"/>
        <v>0</v>
      </c>
      <c r="F348" s="33">
        <f t="shared" si="23"/>
        <v>0</v>
      </c>
    </row>
    <row r="349" spans="2:6" ht="21" x14ac:dyDescent="0.35">
      <c r="B349" s="40">
        <v>333</v>
      </c>
      <c r="C349" s="37">
        <f t="shared" si="24"/>
        <v>0</v>
      </c>
      <c r="D349" s="37">
        <f t="shared" si="25"/>
        <v>0</v>
      </c>
      <c r="E349" s="37">
        <f t="shared" si="22"/>
        <v>0</v>
      </c>
      <c r="F349" s="33">
        <f t="shared" si="23"/>
        <v>0</v>
      </c>
    </row>
    <row r="350" spans="2:6" ht="21" x14ac:dyDescent="0.35">
      <c r="B350" s="40">
        <v>334</v>
      </c>
      <c r="C350" s="37">
        <f t="shared" si="24"/>
        <v>0</v>
      </c>
      <c r="D350" s="37">
        <f t="shared" si="25"/>
        <v>0</v>
      </c>
      <c r="E350" s="37">
        <f t="shared" si="22"/>
        <v>0</v>
      </c>
      <c r="F350" s="33">
        <f t="shared" si="23"/>
        <v>0</v>
      </c>
    </row>
    <row r="351" spans="2:6" ht="21" x14ac:dyDescent="0.35">
      <c r="B351" s="40">
        <v>335</v>
      </c>
      <c r="C351" s="37">
        <f t="shared" si="24"/>
        <v>0</v>
      </c>
      <c r="D351" s="37">
        <f t="shared" si="25"/>
        <v>0</v>
      </c>
      <c r="E351" s="37">
        <f t="shared" si="22"/>
        <v>0</v>
      </c>
      <c r="F351" s="33">
        <f t="shared" si="23"/>
        <v>0</v>
      </c>
    </row>
    <row r="352" spans="2:6" ht="21" x14ac:dyDescent="0.35">
      <c r="B352" s="40">
        <v>336</v>
      </c>
      <c r="C352" s="37">
        <f t="shared" si="24"/>
        <v>0</v>
      </c>
      <c r="D352" s="37">
        <f t="shared" si="25"/>
        <v>0</v>
      </c>
      <c r="E352" s="37">
        <f t="shared" si="22"/>
        <v>0</v>
      </c>
      <c r="F352" s="33">
        <f t="shared" si="23"/>
        <v>0</v>
      </c>
    </row>
    <row r="353" spans="2:6" ht="21" x14ac:dyDescent="0.35">
      <c r="B353" s="40">
        <v>337</v>
      </c>
      <c r="C353" s="37">
        <f t="shared" si="24"/>
        <v>0</v>
      </c>
      <c r="D353" s="37">
        <f t="shared" si="25"/>
        <v>0</v>
      </c>
      <c r="E353" s="37">
        <f t="shared" si="22"/>
        <v>0</v>
      </c>
      <c r="F353" s="33">
        <f t="shared" si="23"/>
        <v>0</v>
      </c>
    </row>
    <row r="354" spans="2:6" ht="21" x14ac:dyDescent="0.35">
      <c r="B354" s="40">
        <v>338</v>
      </c>
      <c r="C354" s="37">
        <f t="shared" si="24"/>
        <v>0</v>
      </c>
      <c r="D354" s="37">
        <f t="shared" si="25"/>
        <v>0</v>
      </c>
      <c r="E354" s="37">
        <f t="shared" si="22"/>
        <v>0</v>
      </c>
      <c r="F354" s="33">
        <f t="shared" si="23"/>
        <v>0</v>
      </c>
    </row>
    <row r="355" spans="2:6" ht="21" x14ac:dyDescent="0.35">
      <c r="B355" s="40">
        <v>339</v>
      </c>
      <c r="C355" s="37">
        <f t="shared" si="24"/>
        <v>0</v>
      </c>
      <c r="D355" s="37">
        <f t="shared" si="25"/>
        <v>0</v>
      </c>
      <c r="E355" s="37">
        <f t="shared" si="22"/>
        <v>0</v>
      </c>
      <c r="F355" s="33">
        <f t="shared" si="23"/>
        <v>0</v>
      </c>
    </row>
    <row r="356" spans="2:6" ht="21" x14ac:dyDescent="0.35">
      <c r="B356" s="40">
        <v>340</v>
      </c>
      <c r="C356" s="37">
        <f t="shared" si="24"/>
        <v>0</v>
      </c>
      <c r="D356" s="37">
        <f t="shared" si="25"/>
        <v>0</v>
      </c>
      <c r="E356" s="37">
        <f t="shared" si="22"/>
        <v>0</v>
      </c>
      <c r="F356" s="33">
        <f t="shared" si="23"/>
        <v>0</v>
      </c>
    </row>
    <row r="357" spans="2:6" ht="21" x14ac:dyDescent="0.35">
      <c r="B357" s="40">
        <v>341</v>
      </c>
      <c r="C357" s="37">
        <f t="shared" si="24"/>
        <v>0</v>
      </c>
      <c r="D357" s="37">
        <f t="shared" si="25"/>
        <v>0</v>
      </c>
      <c r="E357" s="37">
        <f t="shared" si="22"/>
        <v>0</v>
      </c>
      <c r="F357" s="33">
        <f t="shared" si="23"/>
        <v>0</v>
      </c>
    </row>
    <row r="358" spans="2:6" ht="21" x14ac:dyDescent="0.35">
      <c r="B358" s="40">
        <v>342</v>
      </c>
      <c r="C358" s="37">
        <f t="shared" si="24"/>
        <v>0</v>
      </c>
      <c r="D358" s="37">
        <f t="shared" si="25"/>
        <v>0</v>
      </c>
      <c r="E358" s="37">
        <f t="shared" si="22"/>
        <v>0</v>
      </c>
      <c r="F358" s="33">
        <f t="shared" si="23"/>
        <v>0</v>
      </c>
    </row>
    <row r="359" spans="2:6" ht="21" x14ac:dyDescent="0.35">
      <c r="B359" s="40">
        <v>343</v>
      </c>
      <c r="C359" s="37">
        <f t="shared" si="24"/>
        <v>0</v>
      </c>
      <c r="D359" s="37">
        <f t="shared" si="25"/>
        <v>0</v>
      </c>
      <c r="E359" s="37">
        <f t="shared" si="22"/>
        <v>0</v>
      </c>
      <c r="F359" s="33">
        <f t="shared" si="23"/>
        <v>0</v>
      </c>
    </row>
    <row r="360" spans="2:6" ht="21" x14ac:dyDescent="0.35">
      <c r="B360" s="40">
        <v>344</v>
      </c>
      <c r="C360" s="37">
        <f t="shared" si="24"/>
        <v>0</v>
      </c>
      <c r="D360" s="37">
        <f t="shared" si="25"/>
        <v>0</v>
      </c>
      <c r="E360" s="37">
        <f t="shared" si="22"/>
        <v>0</v>
      </c>
      <c r="F360" s="33">
        <f t="shared" si="23"/>
        <v>0</v>
      </c>
    </row>
    <row r="361" spans="2:6" ht="21" x14ac:dyDescent="0.35">
      <c r="B361" s="40">
        <v>345</v>
      </c>
      <c r="C361" s="37">
        <f t="shared" si="24"/>
        <v>0</v>
      </c>
      <c r="D361" s="37">
        <f t="shared" si="25"/>
        <v>0</v>
      </c>
      <c r="E361" s="37">
        <f t="shared" si="22"/>
        <v>0</v>
      </c>
      <c r="F361" s="33">
        <f t="shared" si="23"/>
        <v>0</v>
      </c>
    </row>
    <row r="362" spans="2:6" ht="21" x14ac:dyDescent="0.35">
      <c r="B362" s="40">
        <v>346</v>
      </c>
      <c r="C362" s="37">
        <f t="shared" si="24"/>
        <v>0</v>
      </c>
      <c r="D362" s="37">
        <f t="shared" si="25"/>
        <v>0</v>
      </c>
      <c r="E362" s="37">
        <f t="shared" si="22"/>
        <v>0</v>
      </c>
      <c r="F362" s="33">
        <f t="shared" si="23"/>
        <v>0</v>
      </c>
    </row>
    <row r="363" spans="2:6" ht="21" x14ac:dyDescent="0.35">
      <c r="B363" s="40">
        <v>347</v>
      </c>
      <c r="C363" s="37">
        <f t="shared" si="24"/>
        <v>0</v>
      </c>
      <c r="D363" s="37">
        <f t="shared" si="25"/>
        <v>0</v>
      </c>
      <c r="E363" s="37">
        <f t="shared" si="22"/>
        <v>0</v>
      </c>
      <c r="F363" s="33">
        <f t="shared" si="23"/>
        <v>0</v>
      </c>
    </row>
    <row r="364" spans="2:6" ht="21" x14ac:dyDescent="0.35">
      <c r="B364" s="40">
        <v>348</v>
      </c>
      <c r="C364" s="37">
        <f t="shared" si="24"/>
        <v>0</v>
      </c>
      <c r="D364" s="37">
        <f t="shared" si="25"/>
        <v>0</v>
      </c>
      <c r="E364" s="37">
        <f t="shared" si="22"/>
        <v>0</v>
      </c>
      <c r="F364" s="33">
        <f t="shared" si="23"/>
        <v>0</v>
      </c>
    </row>
    <row r="365" spans="2:6" ht="21" x14ac:dyDescent="0.35">
      <c r="B365" s="40">
        <v>349</v>
      </c>
      <c r="C365" s="37">
        <f t="shared" si="24"/>
        <v>0</v>
      </c>
      <c r="D365" s="37">
        <f t="shared" si="25"/>
        <v>0</v>
      </c>
      <c r="E365" s="37">
        <f t="shared" si="22"/>
        <v>0</v>
      </c>
      <c r="F365" s="33">
        <f t="shared" si="23"/>
        <v>0</v>
      </c>
    </row>
    <row r="366" spans="2:6" ht="21" x14ac:dyDescent="0.35">
      <c r="B366" s="40">
        <v>350</v>
      </c>
      <c r="C366" s="37">
        <f t="shared" si="24"/>
        <v>0</v>
      </c>
      <c r="D366" s="37">
        <f t="shared" si="25"/>
        <v>0</v>
      </c>
      <c r="E366" s="37">
        <f t="shared" si="22"/>
        <v>0</v>
      </c>
      <c r="F366" s="33">
        <f t="shared" si="23"/>
        <v>0</v>
      </c>
    </row>
    <row r="367" spans="2:6" ht="21" x14ac:dyDescent="0.35">
      <c r="B367" s="40">
        <v>351</v>
      </c>
      <c r="C367" s="37">
        <f t="shared" si="24"/>
        <v>0</v>
      </c>
      <c r="D367" s="37">
        <f t="shared" si="25"/>
        <v>0</v>
      </c>
      <c r="E367" s="37">
        <f t="shared" si="22"/>
        <v>0</v>
      </c>
      <c r="F367" s="33">
        <f t="shared" si="23"/>
        <v>0</v>
      </c>
    </row>
    <row r="368" spans="2:6" ht="21" x14ac:dyDescent="0.35">
      <c r="B368" s="40">
        <v>352</v>
      </c>
      <c r="C368" s="37">
        <f t="shared" si="24"/>
        <v>0</v>
      </c>
      <c r="D368" s="37">
        <f t="shared" si="25"/>
        <v>0</v>
      </c>
      <c r="E368" s="37">
        <f t="shared" si="22"/>
        <v>0</v>
      </c>
      <c r="F368" s="33">
        <f t="shared" si="23"/>
        <v>0</v>
      </c>
    </row>
    <row r="369" spans="2:6" ht="21" x14ac:dyDescent="0.35">
      <c r="B369" s="40">
        <v>353</v>
      </c>
      <c r="C369" s="37">
        <f t="shared" si="24"/>
        <v>0</v>
      </c>
      <c r="D369" s="37">
        <f t="shared" si="25"/>
        <v>0</v>
      </c>
      <c r="E369" s="37">
        <f t="shared" si="22"/>
        <v>0</v>
      </c>
      <c r="F369" s="33">
        <f t="shared" si="23"/>
        <v>0</v>
      </c>
    </row>
    <row r="370" spans="2:6" ht="21" x14ac:dyDescent="0.35">
      <c r="B370" s="40">
        <v>354</v>
      </c>
      <c r="C370" s="37">
        <f t="shared" si="24"/>
        <v>0</v>
      </c>
      <c r="D370" s="37">
        <f t="shared" si="25"/>
        <v>0</v>
      </c>
      <c r="E370" s="37">
        <f t="shared" si="22"/>
        <v>0</v>
      </c>
      <c r="F370" s="33">
        <f t="shared" si="23"/>
        <v>0</v>
      </c>
    </row>
    <row r="371" spans="2:6" ht="21" x14ac:dyDescent="0.35">
      <c r="B371" s="40">
        <v>355</v>
      </c>
      <c r="C371" s="37">
        <f t="shared" si="24"/>
        <v>0</v>
      </c>
      <c r="D371" s="37">
        <f t="shared" si="25"/>
        <v>0</v>
      </c>
      <c r="E371" s="37">
        <f t="shared" si="22"/>
        <v>0</v>
      </c>
      <c r="F371" s="33">
        <f t="shared" si="23"/>
        <v>0</v>
      </c>
    </row>
    <row r="372" spans="2:6" ht="21" x14ac:dyDescent="0.35">
      <c r="B372" s="40">
        <v>356</v>
      </c>
      <c r="C372" s="37">
        <f t="shared" si="24"/>
        <v>0</v>
      </c>
      <c r="D372" s="37">
        <f t="shared" si="25"/>
        <v>0</v>
      </c>
      <c r="E372" s="37">
        <f t="shared" si="22"/>
        <v>0</v>
      </c>
      <c r="F372" s="33">
        <f t="shared" si="23"/>
        <v>0</v>
      </c>
    </row>
    <row r="373" spans="2:6" ht="21" x14ac:dyDescent="0.35">
      <c r="B373" s="40">
        <v>357</v>
      </c>
      <c r="C373" s="37">
        <f t="shared" si="24"/>
        <v>0</v>
      </c>
      <c r="D373" s="37">
        <f t="shared" si="25"/>
        <v>0</v>
      </c>
      <c r="E373" s="37">
        <f t="shared" si="22"/>
        <v>0</v>
      </c>
      <c r="F373" s="33">
        <f t="shared" si="23"/>
        <v>0</v>
      </c>
    </row>
    <row r="374" spans="2:6" ht="21" x14ac:dyDescent="0.35">
      <c r="B374" s="40">
        <v>358</v>
      </c>
      <c r="C374" s="37">
        <f t="shared" si="24"/>
        <v>0</v>
      </c>
      <c r="D374" s="37">
        <f t="shared" si="25"/>
        <v>0</v>
      </c>
      <c r="E374" s="37">
        <f t="shared" si="22"/>
        <v>0</v>
      </c>
      <c r="F374" s="33">
        <f t="shared" si="23"/>
        <v>0</v>
      </c>
    </row>
    <row r="375" spans="2:6" ht="21" x14ac:dyDescent="0.35">
      <c r="B375" s="40">
        <v>359</v>
      </c>
      <c r="C375" s="37">
        <f t="shared" si="24"/>
        <v>0</v>
      </c>
      <c r="D375" s="37">
        <f t="shared" si="25"/>
        <v>0</v>
      </c>
      <c r="E375" s="37">
        <f t="shared" si="22"/>
        <v>0</v>
      </c>
      <c r="F375" s="33">
        <f t="shared" si="23"/>
        <v>0</v>
      </c>
    </row>
    <row r="376" spans="2:6" ht="21.75" thickBot="1" x14ac:dyDescent="0.4">
      <c r="B376" s="40">
        <v>360</v>
      </c>
      <c r="C376" s="37">
        <f t="shared" si="24"/>
        <v>0</v>
      </c>
      <c r="D376" s="37">
        <f t="shared" si="25"/>
        <v>0</v>
      </c>
      <c r="E376" s="37">
        <f t="shared" si="22"/>
        <v>0</v>
      </c>
      <c r="F376" s="33">
        <f t="shared" si="23"/>
        <v>0</v>
      </c>
    </row>
    <row r="377" spans="2:6" ht="21" x14ac:dyDescent="0.35">
      <c r="B377" s="82"/>
      <c r="C377" s="83"/>
      <c r="D377" s="83"/>
      <c r="E377" s="83"/>
      <c r="F377" s="8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workbookViewId="0">
      <selection activeCell="D3" sqref="D3"/>
    </sheetView>
  </sheetViews>
  <sheetFormatPr defaultRowHeight="15" x14ac:dyDescent="0.25"/>
  <cols>
    <col min="2" max="2" width="16.140625" bestFit="1" customWidth="1"/>
    <col min="3" max="3" width="13.7109375" bestFit="1" customWidth="1"/>
    <col min="4" max="4" width="14.7109375" bestFit="1" customWidth="1"/>
    <col min="5" max="5" width="16.140625" bestFit="1" customWidth="1"/>
    <col min="6" max="6" width="22.28515625" bestFit="1" customWidth="1"/>
    <col min="7" max="7" width="20" customWidth="1"/>
    <col min="8" max="8" width="22.28515625" bestFit="1" customWidth="1"/>
    <col min="9" max="9" width="17.7109375" customWidth="1"/>
  </cols>
  <sheetData>
    <row r="1" spans="1:9" ht="21.6" thickBot="1" x14ac:dyDescent="0.45">
      <c r="A1" s="1" t="s">
        <v>68</v>
      </c>
    </row>
    <row r="2" spans="1:9" thickBot="1" x14ac:dyDescent="0.35">
      <c r="F2" s="142" t="s">
        <v>82</v>
      </c>
      <c r="G2" s="143"/>
      <c r="H2" s="142" t="s">
        <v>83</v>
      </c>
      <c r="I2" s="143"/>
    </row>
    <row r="3" spans="1:9" ht="14.45" x14ac:dyDescent="0.3">
      <c r="A3" s="97" t="s">
        <v>72</v>
      </c>
      <c r="B3" s="98"/>
      <c r="C3" s="98"/>
      <c r="D3" s="99">
        <v>85000</v>
      </c>
      <c r="F3" s="97" t="s">
        <v>13</v>
      </c>
      <c r="G3" s="121">
        <v>2</v>
      </c>
      <c r="H3" s="97" t="s">
        <v>13</v>
      </c>
      <c r="I3" s="121">
        <f>G3</f>
        <v>2</v>
      </c>
    </row>
    <row r="4" spans="1:9" ht="14.45" x14ac:dyDescent="0.3">
      <c r="A4" s="100" t="s">
        <v>73</v>
      </c>
      <c r="B4" s="101"/>
      <c r="C4" s="101"/>
      <c r="D4" s="102">
        <v>0.05</v>
      </c>
      <c r="F4" s="100" t="s">
        <v>69</v>
      </c>
      <c r="G4" s="120">
        <f>FV(D4/D6,G3-1,D8,-D3)</f>
        <v>82429.37999999999</v>
      </c>
      <c r="H4" s="100" t="s">
        <v>69</v>
      </c>
      <c r="I4" s="120">
        <f>FV(D4/D6,I3-1,D8,-D3)</f>
        <v>82429.37999999999</v>
      </c>
    </row>
    <row r="5" spans="1:9" ht="14.45" x14ac:dyDescent="0.3">
      <c r="A5" s="100" t="s">
        <v>74</v>
      </c>
      <c r="B5" s="101"/>
      <c r="C5" s="101"/>
      <c r="D5" s="103">
        <v>20</v>
      </c>
      <c r="F5" s="100" t="s">
        <v>80</v>
      </c>
      <c r="G5" s="120">
        <f>G4*D4</f>
        <v>4121.4690000000001</v>
      </c>
      <c r="H5" s="100" t="s">
        <v>80</v>
      </c>
      <c r="I5" s="120">
        <f>-CUMIPMT(D4/D6,D5*D6,D3,G3,G3+D6-1,0)</f>
        <v>4121.4690044395611</v>
      </c>
    </row>
    <row r="6" spans="1:9" ht="14.45" x14ac:dyDescent="0.3">
      <c r="A6" s="100" t="s">
        <v>12</v>
      </c>
      <c r="B6" s="101"/>
      <c r="C6" s="101"/>
      <c r="D6" s="103">
        <v>1</v>
      </c>
      <c r="F6" s="100" t="s">
        <v>81</v>
      </c>
      <c r="G6" s="120">
        <f>(D8*D6)-G5</f>
        <v>2699.1509999999998</v>
      </c>
      <c r="H6" s="100" t="s">
        <v>81</v>
      </c>
      <c r="I6" s="120">
        <f>(D8*D6)-I5</f>
        <v>2699.1509955604388</v>
      </c>
    </row>
    <row r="7" spans="1:9" ht="14.45" x14ac:dyDescent="0.3">
      <c r="A7" s="100"/>
      <c r="B7" s="101"/>
      <c r="C7" s="101"/>
      <c r="D7" s="104"/>
      <c r="F7" s="100" t="s">
        <v>76</v>
      </c>
      <c r="G7" s="120">
        <f>G4-G6</f>
        <v>79730.228999999992</v>
      </c>
      <c r="H7" s="100" t="s">
        <v>76</v>
      </c>
      <c r="I7" s="120">
        <f>I4-I6</f>
        <v>79730.229004439549</v>
      </c>
    </row>
    <row r="8" spans="1:9" thickBot="1" x14ac:dyDescent="0.35">
      <c r="A8" s="105" t="s">
        <v>75</v>
      </c>
      <c r="B8" s="106"/>
      <c r="C8" s="106"/>
      <c r="D8" s="107">
        <f>ROUND(PMT(D4/D6,D5*D6,-D3),2)</f>
        <v>6820.62</v>
      </c>
      <c r="F8" s="122" t="s">
        <v>77</v>
      </c>
      <c r="G8" s="120">
        <f ca="1">G5/365*(G10-G9)</f>
        <v>7407.35250410959</v>
      </c>
      <c r="H8" s="122" t="s">
        <v>77</v>
      </c>
      <c r="I8" s="120">
        <f ca="1">I5/365*(I10-I9)</f>
        <v>7407.3525120886361</v>
      </c>
    </row>
    <row r="9" spans="1:9" ht="14.45" x14ac:dyDescent="0.3">
      <c r="F9" s="123" t="s">
        <v>79</v>
      </c>
      <c r="G9" s="125">
        <v>41913</v>
      </c>
      <c r="H9" s="123" t="s">
        <v>79</v>
      </c>
      <c r="I9" s="125">
        <f>G9</f>
        <v>41913</v>
      </c>
    </row>
    <row r="10" spans="1:9" thickBot="1" x14ac:dyDescent="0.35">
      <c r="F10" s="124" t="s">
        <v>78</v>
      </c>
      <c r="G10" s="126">
        <f ca="1">TODAY()</f>
        <v>42569</v>
      </c>
      <c r="H10" s="124" t="s">
        <v>78</v>
      </c>
      <c r="I10" s="126">
        <f ca="1">G10</f>
        <v>42569</v>
      </c>
    </row>
    <row r="11" spans="1:9" ht="29.45" thickBot="1" x14ac:dyDescent="0.35">
      <c r="A11" s="117" t="s">
        <v>24</v>
      </c>
      <c r="B11" s="118" t="s">
        <v>69</v>
      </c>
      <c r="C11" s="118" t="s">
        <v>70</v>
      </c>
      <c r="D11" s="118" t="s">
        <v>71</v>
      </c>
      <c r="E11" s="119" t="s">
        <v>21</v>
      </c>
    </row>
    <row r="12" spans="1:9" ht="14.45" x14ac:dyDescent="0.3">
      <c r="A12" s="114">
        <v>1</v>
      </c>
      <c r="B12" s="115">
        <f>D3</f>
        <v>85000</v>
      </c>
      <c r="C12" s="115">
        <f>ROUND(B12*$D$4/$D$6,2)</f>
        <v>4250</v>
      </c>
      <c r="D12" s="115">
        <f t="shared" ref="D12:D16" si="0">IF(B12&gt;0,IF($D$8-C12&gt;B12,B12,$D$8-C12),0)</f>
        <v>2570.62</v>
      </c>
      <c r="E12" s="116">
        <f>IF(D12&gt;B12,0,B12-D12)</f>
        <v>82429.38</v>
      </c>
    </row>
    <row r="13" spans="1:9" ht="14.45" x14ac:dyDescent="0.3">
      <c r="A13" s="109">
        <f>A12+1</f>
        <v>2</v>
      </c>
      <c r="B13" s="108">
        <f>ROUND(E12,2)</f>
        <v>82429.38</v>
      </c>
      <c r="C13" s="108">
        <f t="shared" ref="C13:C27" si="1">ROUND(B13*$D$4/$D$6,2)</f>
        <v>4121.47</v>
      </c>
      <c r="D13" s="108">
        <f t="shared" si="0"/>
        <v>2699.1499999999996</v>
      </c>
      <c r="E13" s="110">
        <f t="shared" ref="E13:E26" si="2">IF(D13&gt;B13,0,B13-D13)</f>
        <v>79730.23000000001</v>
      </c>
    </row>
    <row r="14" spans="1:9" ht="14.45" x14ac:dyDescent="0.3">
      <c r="A14" s="109">
        <f t="shared" ref="A14:A16" si="3">A13+1</f>
        <v>3</v>
      </c>
      <c r="B14" s="108">
        <f t="shared" ref="B14:B26" si="4">ROUND(E13,2)</f>
        <v>79730.23</v>
      </c>
      <c r="C14" s="108">
        <f t="shared" si="1"/>
        <v>3986.51</v>
      </c>
      <c r="D14" s="108">
        <f t="shared" si="0"/>
        <v>2834.1099999999997</v>
      </c>
      <c r="E14" s="110">
        <f t="shared" si="2"/>
        <v>76896.12</v>
      </c>
    </row>
    <row r="15" spans="1:9" ht="14.45" x14ac:dyDescent="0.3">
      <c r="A15" s="109">
        <f t="shared" si="3"/>
        <v>4</v>
      </c>
      <c r="B15" s="108">
        <f t="shared" si="4"/>
        <v>76896.12</v>
      </c>
      <c r="C15" s="108">
        <f t="shared" si="1"/>
        <v>3844.81</v>
      </c>
      <c r="D15" s="108">
        <f t="shared" si="0"/>
        <v>2975.81</v>
      </c>
      <c r="E15" s="110">
        <f t="shared" si="2"/>
        <v>73920.31</v>
      </c>
    </row>
    <row r="16" spans="1:9" x14ac:dyDescent="0.25">
      <c r="A16" s="109">
        <f t="shared" si="3"/>
        <v>5</v>
      </c>
      <c r="B16" s="108">
        <f t="shared" si="4"/>
        <v>73920.31</v>
      </c>
      <c r="C16" s="108">
        <f t="shared" si="1"/>
        <v>3696.02</v>
      </c>
      <c r="D16" s="108">
        <f t="shared" si="0"/>
        <v>3124.6</v>
      </c>
      <c r="E16" s="110">
        <f t="shared" si="2"/>
        <v>70795.709999999992</v>
      </c>
    </row>
    <row r="17" spans="1:5" x14ac:dyDescent="0.25">
      <c r="A17" s="109">
        <f t="shared" ref="A17:A26" si="5">A16+1</f>
        <v>6</v>
      </c>
      <c r="B17" s="108">
        <f t="shared" si="4"/>
        <v>70795.710000000006</v>
      </c>
      <c r="C17" s="108">
        <f t="shared" si="1"/>
        <v>3539.79</v>
      </c>
      <c r="D17" s="108">
        <f>IF(B17&gt;0,IF($D$8-C17&gt;B17,B17,$D$8-C17),0)</f>
        <v>3280.83</v>
      </c>
      <c r="E17" s="110">
        <f t="shared" si="2"/>
        <v>67514.880000000005</v>
      </c>
    </row>
    <row r="18" spans="1:5" x14ac:dyDescent="0.25">
      <c r="A18" s="109">
        <f t="shared" si="5"/>
        <v>7</v>
      </c>
      <c r="B18" s="108">
        <f t="shared" si="4"/>
        <v>67514.880000000005</v>
      </c>
      <c r="C18" s="108">
        <f t="shared" si="1"/>
        <v>3375.74</v>
      </c>
      <c r="D18" s="108">
        <f t="shared" ref="D18:D26" si="6">IF(B18&gt;0,IF($D$8-C18&gt;B18,B18,$D$8-C18),0)</f>
        <v>3444.88</v>
      </c>
      <c r="E18" s="110">
        <f t="shared" si="2"/>
        <v>64070.000000000007</v>
      </c>
    </row>
    <row r="19" spans="1:5" x14ac:dyDescent="0.25">
      <c r="A19" s="109">
        <f t="shared" si="5"/>
        <v>8</v>
      </c>
      <c r="B19" s="108">
        <f t="shared" si="4"/>
        <v>64070</v>
      </c>
      <c r="C19" s="108">
        <f t="shared" si="1"/>
        <v>3203.5</v>
      </c>
      <c r="D19" s="108">
        <f t="shared" si="6"/>
        <v>3617.12</v>
      </c>
      <c r="E19" s="110">
        <f t="shared" si="2"/>
        <v>60452.88</v>
      </c>
    </row>
    <row r="20" spans="1:5" x14ac:dyDescent="0.25">
      <c r="A20" s="109">
        <f t="shared" si="5"/>
        <v>9</v>
      </c>
      <c r="B20" s="108">
        <f t="shared" si="4"/>
        <v>60452.88</v>
      </c>
      <c r="C20" s="108">
        <f t="shared" si="1"/>
        <v>3022.64</v>
      </c>
      <c r="D20" s="108">
        <f t="shared" si="6"/>
        <v>3797.98</v>
      </c>
      <c r="E20" s="110">
        <f t="shared" si="2"/>
        <v>56654.899999999994</v>
      </c>
    </row>
    <row r="21" spans="1:5" x14ac:dyDescent="0.25">
      <c r="A21" s="109">
        <f t="shared" si="5"/>
        <v>10</v>
      </c>
      <c r="B21" s="108">
        <f t="shared" si="4"/>
        <v>56654.9</v>
      </c>
      <c r="C21" s="108">
        <f t="shared" si="1"/>
        <v>2832.75</v>
      </c>
      <c r="D21" s="108">
        <f t="shared" si="6"/>
        <v>3987.87</v>
      </c>
      <c r="E21" s="110">
        <f t="shared" si="2"/>
        <v>52667.03</v>
      </c>
    </row>
    <row r="22" spans="1:5" x14ac:dyDescent="0.25">
      <c r="A22" s="109">
        <f t="shared" si="5"/>
        <v>11</v>
      </c>
      <c r="B22" s="108">
        <f t="shared" si="4"/>
        <v>52667.03</v>
      </c>
      <c r="C22" s="108">
        <f t="shared" si="1"/>
        <v>2633.35</v>
      </c>
      <c r="D22" s="108">
        <f t="shared" si="6"/>
        <v>4187.2700000000004</v>
      </c>
      <c r="E22" s="110">
        <f t="shared" si="2"/>
        <v>48479.759999999995</v>
      </c>
    </row>
    <row r="23" spans="1:5" x14ac:dyDescent="0.25">
      <c r="A23" s="109">
        <f t="shared" si="5"/>
        <v>12</v>
      </c>
      <c r="B23" s="108">
        <f t="shared" si="4"/>
        <v>48479.76</v>
      </c>
      <c r="C23" s="108">
        <f t="shared" si="1"/>
        <v>2423.9899999999998</v>
      </c>
      <c r="D23" s="108">
        <f t="shared" si="6"/>
        <v>4396.63</v>
      </c>
      <c r="E23" s="110">
        <f t="shared" si="2"/>
        <v>44083.130000000005</v>
      </c>
    </row>
    <row r="24" spans="1:5" x14ac:dyDescent="0.25">
      <c r="A24" s="109">
        <f t="shared" si="5"/>
        <v>13</v>
      </c>
      <c r="B24" s="108">
        <f t="shared" si="4"/>
        <v>44083.13</v>
      </c>
      <c r="C24" s="108">
        <f t="shared" si="1"/>
        <v>2204.16</v>
      </c>
      <c r="D24" s="108">
        <f t="shared" si="6"/>
        <v>4616.46</v>
      </c>
      <c r="E24" s="110">
        <f t="shared" si="2"/>
        <v>39466.67</v>
      </c>
    </row>
    <row r="25" spans="1:5" x14ac:dyDescent="0.25">
      <c r="A25" s="109">
        <f t="shared" si="5"/>
        <v>14</v>
      </c>
      <c r="B25" s="108">
        <f t="shared" si="4"/>
        <v>39466.67</v>
      </c>
      <c r="C25" s="108">
        <f t="shared" si="1"/>
        <v>1973.33</v>
      </c>
      <c r="D25" s="108">
        <f t="shared" si="6"/>
        <v>4847.29</v>
      </c>
      <c r="E25" s="110">
        <f t="shared" si="2"/>
        <v>34619.379999999997</v>
      </c>
    </row>
    <row r="26" spans="1:5" ht="15.75" thickBot="1" x14ac:dyDescent="0.3">
      <c r="A26" s="111">
        <f t="shared" si="5"/>
        <v>15</v>
      </c>
      <c r="B26" s="112">
        <f t="shared" si="4"/>
        <v>34619.379999999997</v>
      </c>
      <c r="C26" s="112">
        <f t="shared" si="1"/>
        <v>1730.97</v>
      </c>
      <c r="D26" s="112">
        <f t="shared" si="6"/>
        <v>5089.6499999999996</v>
      </c>
      <c r="E26" s="113">
        <f t="shared" si="2"/>
        <v>29529.729999999996</v>
      </c>
    </row>
    <row r="27" spans="1:5" ht="15.75" thickBot="1" x14ac:dyDescent="0.3">
      <c r="A27" s="111">
        <f t="shared" ref="A27" si="7">A26+1</f>
        <v>16</v>
      </c>
      <c r="B27" s="112">
        <f t="shared" ref="B27" si="8">ROUND(E26,2)</f>
        <v>29529.73</v>
      </c>
      <c r="C27" s="112">
        <f t="shared" si="1"/>
        <v>1476.49</v>
      </c>
      <c r="D27" s="112">
        <f t="shared" ref="D27" si="9">IF(B27&gt;0,IF($D$8-C27&gt;B27,B27,$D$8-C27),0)</f>
        <v>5344.13</v>
      </c>
      <c r="E27" s="113">
        <f t="shared" ref="E27" si="10">IF(D27&gt;B27,0,B27-D27)</f>
        <v>24185.599999999999</v>
      </c>
    </row>
    <row r="28" spans="1:5" x14ac:dyDescent="0.25">
      <c r="B28" s="96"/>
      <c r="C28" s="96"/>
      <c r="D28" s="96"/>
      <c r="E28" s="96"/>
    </row>
    <row r="29" spans="1:5" x14ac:dyDescent="0.25">
      <c r="B29" s="96"/>
      <c r="C29" s="96"/>
      <c r="D29" s="96"/>
      <c r="E29" s="96"/>
    </row>
  </sheetData>
  <mergeCells count="2"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"/>
  <sheetViews>
    <sheetView showGridLines="0" workbookViewId="0">
      <selection activeCell="G8" sqref="G8"/>
    </sheetView>
  </sheetViews>
  <sheetFormatPr defaultRowHeight="15" x14ac:dyDescent="0.25"/>
  <cols>
    <col min="1" max="1" width="3.7109375" customWidth="1"/>
    <col min="3" max="3" width="32" customWidth="1"/>
    <col min="4" max="4" width="25.42578125" customWidth="1"/>
  </cols>
  <sheetData>
    <row r="1" spans="2:4" ht="33.75" customHeight="1" thickBot="1" x14ac:dyDescent="0.45">
      <c r="B1" s="5" t="s">
        <v>23</v>
      </c>
    </row>
    <row r="2" spans="2:4" ht="15.75" thickBot="1" x14ac:dyDescent="0.3">
      <c r="B2" s="18"/>
      <c r="C2" s="27"/>
      <c r="D2" s="19"/>
    </row>
    <row r="3" spans="2:4" ht="21" x14ac:dyDescent="0.35">
      <c r="B3" s="32" t="s">
        <v>60</v>
      </c>
      <c r="C3" s="42"/>
      <c r="D3" s="43">
        <v>0.08</v>
      </c>
    </row>
    <row r="4" spans="2:4" ht="21.75" thickBot="1" x14ac:dyDescent="0.4">
      <c r="B4" s="11" t="s">
        <v>26</v>
      </c>
      <c r="C4" s="21"/>
      <c r="D4" s="10">
        <v>0</v>
      </c>
    </row>
    <row r="5" spans="2:4" ht="21.75" thickBot="1" x14ac:dyDescent="0.4">
      <c r="B5" s="29"/>
      <c r="C5" s="30"/>
      <c r="D5" s="17"/>
    </row>
    <row r="6" spans="2:4" ht="21.75" thickBot="1" x14ac:dyDescent="0.4">
      <c r="B6" s="20" t="s">
        <v>24</v>
      </c>
      <c r="C6" s="130" t="s">
        <v>84</v>
      </c>
      <c r="D6" s="131" t="s">
        <v>25</v>
      </c>
    </row>
    <row r="7" spans="2:4" ht="21" x14ac:dyDescent="0.35">
      <c r="B7" s="44">
        <v>0</v>
      </c>
      <c r="C7" s="36">
        <f>-D4</f>
        <v>0</v>
      </c>
      <c r="D7" s="45">
        <f>-PV($D$3,B7,,C7)</f>
        <v>0</v>
      </c>
    </row>
    <row r="8" spans="2:4" ht="21" x14ac:dyDescent="0.35">
      <c r="B8" s="44">
        <v>1</v>
      </c>
      <c r="C8" s="46">
        <f t="shared" ref="C8:C20" si="0">C7</f>
        <v>0</v>
      </c>
      <c r="D8" s="45">
        <f>-PV($D$3,B8,,C8)</f>
        <v>0</v>
      </c>
    </row>
    <row r="9" spans="2:4" ht="21" x14ac:dyDescent="0.35">
      <c r="B9" s="44">
        <v>2</v>
      </c>
      <c r="C9" s="46">
        <f t="shared" si="0"/>
        <v>0</v>
      </c>
      <c r="D9" s="45">
        <f t="shared" ref="D9:D22" si="1">-PV($D$3,B9,,C9)</f>
        <v>0</v>
      </c>
    </row>
    <row r="10" spans="2:4" ht="21" x14ac:dyDescent="0.35">
      <c r="B10" s="44">
        <v>3</v>
      </c>
      <c r="C10" s="46">
        <f t="shared" si="0"/>
        <v>0</v>
      </c>
      <c r="D10" s="45">
        <f t="shared" si="1"/>
        <v>0</v>
      </c>
    </row>
    <row r="11" spans="2:4" ht="21" x14ac:dyDescent="0.35">
      <c r="B11" s="44">
        <v>4</v>
      </c>
      <c r="C11" s="46">
        <f t="shared" si="0"/>
        <v>0</v>
      </c>
      <c r="D11" s="45">
        <f t="shared" si="1"/>
        <v>0</v>
      </c>
    </row>
    <row r="12" spans="2:4" ht="21" x14ac:dyDescent="0.35">
      <c r="B12" s="44">
        <v>5</v>
      </c>
      <c r="C12" s="46">
        <f t="shared" si="0"/>
        <v>0</v>
      </c>
      <c r="D12" s="45">
        <f t="shared" si="1"/>
        <v>0</v>
      </c>
    </row>
    <row r="13" spans="2:4" ht="21" x14ac:dyDescent="0.35">
      <c r="B13" s="44">
        <v>6</v>
      </c>
      <c r="C13" s="46">
        <f t="shared" si="0"/>
        <v>0</v>
      </c>
      <c r="D13" s="45">
        <f t="shared" si="1"/>
        <v>0</v>
      </c>
    </row>
    <row r="14" spans="2:4" ht="21" x14ac:dyDescent="0.35">
      <c r="B14" s="44">
        <v>7</v>
      </c>
      <c r="C14" s="46">
        <f t="shared" si="0"/>
        <v>0</v>
      </c>
      <c r="D14" s="45">
        <f t="shared" si="1"/>
        <v>0</v>
      </c>
    </row>
    <row r="15" spans="2:4" ht="21" x14ac:dyDescent="0.35">
      <c r="B15" s="44">
        <v>8</v>
      </c>
      <c r="C15" s="46">
        <f t="shared" si="0"/>
        <v>0</v>
      </c>
      <c r="D15" s="45">
        <f t="shared" si="1"/>
        <v>0</v>
      </c>
    </row>
    <row r="16" spans="2:4" ht="21" x14ac:dyDescent="0.35">
      <c r="B16" s="44">
        <v>9</v>
      </c>
      <c r="C16" s="46">
        <f t="shared" si="0"/>
        <v>0</v>
      </c>
      <c r="D16" s="45">
        <f t="shared" si="1"/>
        <v>0</v>
      </c>
    </row>
    <row r="17" spans="2:4" ht="21" x14ac:dyDescent="0.35">
      <c r="B17" s="44">
        <v>10</v>
      </c>
      <c r="C17" s="46">
        <f t="shared" si="0"/>
        <v>0</v>
      </c>
      <c r="D17" s="45">
        <f t="shared" si="1"/>
        <v>0</v>
      </c>
    </row>
    <row r="18" spans="2:4" ht="21" x14ac:dyDescent="0.35">
      <c r="B18" s="44">
        <v>11</v>
      </c>
      <c r="C18" s="46">
        <f t="shared" si="0"/>
        <v>0</v>
      </c>
      <c r="D18" s="45">
        <f t="shared" si="1"/>
        <v>0</v>
      </c>
    </row>
    <row r="19" spans="2:4" ht="21" x14ac:dyDescent="0.35">
      <c r="B19" s="44">
        <v>12</v>
      </c>
      <c r="C19" s="46">
        <f t="shared" si="0"/>
        <v>0</v>
      </c>
      <c r="D19" s="45">
        <f t="shared" si="1"/>
        <v>0</v>
      </c>
    </row>
    <row r="20" spans="2:4" ht="21" x14ac:dyDescent="0.35">
      <c r="B20" s="44">
        <v>13</v>
      </c>
      <c r="C20" s="46">
        <f t="shared" si="0"/>
        <v>0</v>
      </c>
      <c r="D20" s="45">
        <f t="shared" si="1"/>
        <v>0</v>
      </c>
    </row>
    <row r="21" spans="2:4" ht="21" x14ac:dyDescent="0.35">
      <c r="B21" s="44">
        <v>14</v>
      </c>
      <c r="C21" s="46">
        <f t="shared" ref="C21:C22" si="2">C20</f>
        <v>0</v>
      </c>
      <c r="D21" s="45">
        <f t="shared" si="1"/>
        <v>0</v>
      </c>
    </row>
    <row r="22" spans="2:4" ht="21.75" thickBot="1" x14ac:dyDescent="0.4">
      <c r="B22" s="44">
        <v>15</v>
      </c>
      <c r="C22" s="46">
        <f t="shared" si="2"/>
        <v>0</v>
      </c>
      <c r="D22" s="45">
        <f t="shared" si="1"/>
        <v>0</v>
      </c>
    </row>
    <row r="23" spans="2:4" ht="21.75" thickBot="1" x14ac:dyDescent="0.4">
      <c r="B23" s="28"/>
      <c r="C23" s="47" t="s">
        <v>49</v>
      </c>
      <c r="D23" s="48">
        <f>SUM(D8:D22)</f>
        <v>0</v>
      </c>
    </row>
    <row r="24" spans="2:4" ht="21.75" thickBot="1" x14ac:dyDescent="0.4">
      <c r="B24" s="29"/>
      <c r="C24" s="38"/>
      <c r="D24" s="39"/>
    </row>
    <row r="25" spans="2:4" ht="21" x14ac:dyDescent="0.35">
      <c r="B25" s="11"/>
      <c r="C25" s="49" t="s">
        <v>27</v>
      </c>
      <c r="D25" s="45">
        <f>D23+C7</f>
        <v>0</v>
      </c>
    </row>
    <row r="26" spans="2:4" ht="21.75" thickBot="1" x14ac:dyDescent="0.4">
      <c r="B26" s="25"/>
      <c r="C26" s="50" t="s">
        <v>28</v>
      </c>
      <c r="D26" s="51" t="e">
        <f>IRR(C7:C22)</f>
        <v>#NUM!</v>
      </c>
    </row>
    <row r="27" spans="2:4" ht="21" x14ac:dyDescent="0.35">
      <c r="B27" s="86"/>
      <c r="C27" s="87" t="s">
        <v>54</v>
      </c>
      <c r="D27" s="88">
        <v>5</v>
      </c>
    </row>
    <row r="28" spans="2:4" ht="21.75" thickBot="1" x14ac:dyDescent="0.4">
      <c r="B28" s="89"/>
      <c r="C28" s="90" t="s">
        <v>46</v>
      </c>
      <c r="D28" s="91">
        <f>FV(D3,D27,,-D23,)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showGridLines="0" workbookViewId="0">
      <selection activeCell="D20" sqref="D20"/>
    </sheetView>
  </sheetViews>
  <sheetFormatPr defaultRowHeight="15" x14ac:dyDescent="0.25"/>
  <cols>
    <col min="1" max="1" width="3.5703125" customWidth="1"/>
    <col min="2" max="2" width="25.85546875" customWidth="1"/>
    <col min="3" max="3" width="15.28515625" customWidth="1"/>
    <col min="4" max="4" width="24" customWidth="1"/>
  </cols>
  <sheetData>
    <row r="1" spans="2:4" ht="27" thickBot="1" x14ac:dyDescent="0.45">
      <c r="B1" s="5" t="s">
        <v>29</v>
      </c>
    </row>
    <row r="2" spans="2:4" ht="15.75" thickBot="1" x14ac:dyDescent="0.3">
      <c r="B2" s="18"/>
      <c r="C2" s="27"/>
      <c r="D2" s="19"/>
    </row>
    <row r="3" spans="2:4" ht="21" x14ac:dyDescent="0.35">
      <c r="B3" s="11" t="s">
        <v>1</v>
      </c>
      <c r="C3" s="21"/>
      <c r="D3" s="7">
        <v>5</v>
      </c>
    </row>
    <row r="4" spans="2:4" ht="21" x14ac:dyDescent="0.35">
      <c r="B4" s="11" t="s">
        <v>12</v>
      </c>
      <c r="C4" s="21"/>
      <c r="D4" s="7">
        <v>12</v>
      </c>
    </row>
    <row r="5" spans="2:4" ht="21" x14ac:dyDescent="0.35">
      <c r="B5" s="11"/>
      <c r="C5" s="21"/>
      <c r="D5" s="7"/>
    </row>
    <row r="6" spans="2:4" ht="21" x14ac:dyDescent="0.35">
      <c r="B6" s="11" t="s">
        <v>61</v>
      </c>
      <c r="C6" s="21"/>
      <c r="D6" s="8">
        <v>7.0000000000000007E-2</v>
      </c>
    </row>
    <row r="7" spans="2:4" ht="21" x14ac:dyDescent="0.35">
      <c r="B7" s="11"/>
      <c r="C7" s="21"/>
      <c r="D7" s="7"/>
    </row>
    <row r="8" spans="2:4" ht="21" x14ac:dyDescent="0.35">
      <c r="B8" s="11" t="s">
        <v>30</v>
      </c>
      <c r="C8" s="21"/>
      <c r="D8" s="10">
        <v>0</v>
      </c>
    </row>
    <row r="9" spans="2:4" ht="21" x14ac:dyDescent="0.35">
      <c r="B9" s="11" t="s">
        <v>31</v>
      </c>
      <c r="C9" s="21"/>
      <c r="D9" s="10">
        <v>50000</v>
      </c>
    </row>
    <row r="10" spans="2:4" ht="21.75" thickBot="1" x14ac:dyDescent="0.4">
      <c r="B10" s="11" t="s">
        <v>35</v>
      </c>
      <c r="C10" s="21"/>
      <c r="D10" s="7">
        <v>0</v>
      </c>
    </row>
    <row r="11" spans="2:4" ht="21.75" thickBot="1" x14ac:dyDescent="0.4">
      <c r="B11" s="29"/>
      <c r="C11" s="30"/>
      <c r="D11" s="17"/>
    </row>
    <row r="12" spans="2:4" ht="21.75" thickBot="1" x14ac:dyDescent="0.4">
      <c r="B12" s="25" t="s">
        <v>32</v>
      </c>
      <c r="C12" s="26"/>
      <c r="D12" s="13">
        <f>-PMT(D6/D4,D3*D4,-D8,D9,D10)</f>
        <v>698.39326035081001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4"/>
  <sheetViews>
    <sheetView showGridLines="0" workbookViewId="0">
      <selection activeCell="B6" sqref="B6"/>
    </sheetView>
  </sheetViews>
  <sheetFormatPr defaultColWidth="9.140625" defaultRowHeight="21" x14ac:dyDescent="0.35"/>
  <cols>
    <col min="1" max="1" width="3.42578125" style="3" customWidth="1"/>
    <col min="2" max="2" width="31.5703125" style="3" customWidth="1"/>
    <col min="3" max="3" width="9.140625" style="3"/>
    <col min="4" max="4" width="16.42578125" style="3" customWidth="1"/>
    <col min="5" max="16384" width="9.140625" style="3"/>
  </cols>
  <sheetData>
    <row r="1" spans="2:4" ht="27" thickBot="1" x14ac:dyDescent="0.45">
      <c r="B1" s="52" t="s">
        <v>33</v>
      </c>
    </row>
    <row r="2" spans="2:4" ht="21.75" thickBot="1" x14ac:dyDescent="0.4">
      <c r="B2" s="29"/>
      <c r="C2" s="30"/>
      <c r="D2" s="17"/>
    </row>
    <row r="3" spans="2:4" x14ac:dyDescent="0.35">
      <c r="B3" s="6" t="s">
        <v>12</v>
      </c>
      <c r="C3" s="21"/>
      <c r="D3" s="7">
        <v>12</v>
      </c>
    </row>
    <row r="4" spans="2:4" x14ac:dyDescent="0.35">
      <c r="B4" s="6"/>
      <c r="C4" s="21"/>
      <c r="D4" s="7"/>
    </row>
    <row r="5" spans="2:4" x14ac:dyDescent="0.35">
      <c r="B5" s="6" t="s">
        <v>61</v>
      </c>
      <c r="C5" s="21"/>
      <c r="D5" s="72">
        <v>0.06</v>
      </c>
    </row>
    <row r="6" spans="2:4" x14ac:dyDescent="0.35">
      <c r="B6" s="6"/>
      <c r="C6" s="21"/>
      <c r="D6" s="7"/>
    </row>
    <row r="7" spans="2:4" x14ac:dyDescent="0.35">
      <c r="B7" s="6" t="s">
        <v>30</v>
      </c>
      <c r="C7" s="21"/>
      <c r="D7" s="10">
        <v>4000</v>
      </c>
    </row>
    <row r="8" spans="2:4" x14ac:dyDescent="0.35">
      <c r="B8" s="6" t="s">
        <v>34</v>
      </c>
      <c r="C8" s="21"/>
      <c r="D8" s="10">
        <v>500</v>
      </c>
    </row>
    <row r="9" spans="2:4" x14ac:dyDescent="0.35">
      <c r="B9" s="6" t="s">
        <v>31</v>
      </c>
      <c r="C9" s="21"/>
      <c r="D9" s="10">
        <v>30000</v>
      </c>
    </row>
    <row r="10" spans="2:4" ht="21.75" thickBot="1" x14ac:dyDescent="0.4">
      <c r="B10" s="6" t="s">
        <v>35</v>
      </c>
      <c r="C10" s="21"/>
      <c r="D10" s="7">
        <v>0</v>
      </c>
    </row>
    <row r="11" spans="2:4" ht="21.75" thickBot="1" x14ac:dyDescent="0.4">
      <c r="B11" s="29"/>
      <c r="C11" s="30"/>
      <c r="D11" s="17"/>
    </row>
    <row r="12" spans="2:4" x14ac:dyDescent="0.35">
      <c r="B12" s="6" t="s">
        <v>36</v>
      </c>
      <c r="C12" s="35"/>
      <c r="D12" s="53">
        <f>NPER(D5/D3,-D8,-D7,D9,D10)</f>
        <v>44.740189293728029</v>
      </c>
    </row>
    <row r="13" spans="2:4" x14ac:dyDescent="0.35">
      <c r="B13" s="6"/>
      <c r="C13" s="35"/>
      <c r="D13" s="53"/>
    </row>
    <row r="14" spans="2:4" ht="21.75" thickBot="1" x14ac:dyDescent="0.4">
      <c r="B14" s="12" t="s">
        <v>55</v>
      </c>
      <c r="C14" s="54"/>
      <c r="D14" s="55">
        <f>IF(D3&lt;&gt;1,D12/D3,D12)</f>
        <v>3.728349107810669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workbookViewId="0">
      <selection activeCell="H22" sqref="H22"/>
    </sheetView>
  </sheetViews>
  <sheetFormatPr defaultColWidth="9.140625" defaultRowHeight="21" x14ac:dyDescent="0.35"/>
  <cols>
    <col min="1" max="1" width="3.42578125" style="3" customWidth="1"/>
    <col min="2" max="2" width="14.42578125" style="3" customWidth="1"/>
    <col min="3" max="3" width="17.7109375" style="3" customWidth="1"/>
    <col min="4" max="4" width="16.140625" style="3" customWidth="1"/>
    <col min="5" max="6" width="16.42578125" style="3" customWidth="1"/>
    <col min="7" max="7" width="9.140625" style="3"/>
    <col min="8" max="8" width="15" style="3" bestFit="1" customWidth="1"/>
    <col min="9" max="16384" width="9.140625" style="3"/>
  </cols>
  <sheetData>
    <row r="1" spans="2:8" ht="27" thickBot="1" x14ac:dyDescent="0.45">
      <c r="B1" s="52" t="s">
        <v>37</v>
      </c>
    </row>
    <row r="2" spans="2:8" ht="21.75" thickBot="1" x14ac:dyDescent="0.4">
      <c r="B2" s="29"/>
      <c r="C2" s="30"/>
      <c r="D2" s="30"/>
      <c r="E2" s="30"/>
      <c r="F2" s="17"/>
    </row>
    <row r="3" spans="2:8" x14ac:dyDescent="0.35">
      <c r="B3" s="6" t="s">
        <v>1</v>
      </c>
      <c r="C3" s="35"/>
      <c r="D3" s="35"/>
      <c r="E3" s="56">
        <v>3</v>
      </c>
      <c r="F3" s="57"/>
    </row>
    <row r="4" spans="2:8" x14ac:dyDescent="0.35">
      <c r="B4" s="6" t="s">
        <v>38</v>
      </c>
      <c r="C4" s="35"/>
      <c r="D4" s="35"/>
      <c r="E4" s="56">
        <v>2</v>
      </c>
      <c r="F4" s="57"/>
    </row>
    <row r="5" spans="2:8" x14ac:dyDescent="0.35">
      <c r="B5" s="6"/>
      <c r="C5" s="35"/>
      <c r="D5" s="35"/>
      <c r="E5" s="35"/>
      <c r="F5" s="57"/>
    </row>
    <row r="6" spans="2:8" x14ac:dyDescent="0.35">
      <c r="B6" s="6" t="s">
        <v>62</v>
      </c>
      <c r="C6" s="35"/>
      <c r="D6" s="35"/>
      <c r="E6" s="22">
        <v>0.06</v>
      </c>
      <c r="F6" s="57"/>
    </row>
    <row r="7" spans="2:8" x14ac:dyDescent="0.35">
      <c r="B7" s="6" t="s">
        <v>39</v>
      </c>
      <c r="C7" s="35"/>
      <c r="D7" s="35"/>
      <c r="E7" s="22">
        <v>0.03</v>
      </c>
      <c r="F7" s="57"/>
    </row>
    <row r="8" spans="2:8" x14ac:dyDescent="0.35">
      <c r="B8" s="6"/>
      <c r="C8" s="35"/>
      <c r="D8" s="35"/>
      <c r="E8" s="35"/>
      <c r="F8" s="57"/>
    </row>
    <row r="9" spans="2:8" x14ac:dyDescent="0.35">
      <c r="B9" s="6" t="s">
        <v>30</v>
      </c>
      <c r="C9" s="35"/>
      <c r="D9" s="35"/>
      <c r="E9" s="46">
        <v>0</v>
      </c>
      <c r="F9" s="57"/>
    </row>
    <row r="10" spans="2:8" x14ac:dyDescent="0.35">
      <c r="B10" s="6" t="s">
        <v>40</v>
      </c>
      <c r="C10" s="35"/>
      <c r="D10" s="35"/>
      <c r="E10" s="46">
        <v>200</v>
      </c>
      <c r="F10" s="57"/>
    </row>
    <row r="11" spans="2:8" x14ac:dyDescent="0.35">
      <c r="B11" s="6"/>
      <c r="C11" s="35"/>
      <c r="D11" s="35"/>
      <c r="E11" s="35"/>
      <c r="F11" s="57"/>
    </row>
    <row r="12" spans="2:8" ht="21.75" thickBot="1" x14ac:dyDescent="0.4">
      <c r="B12" s="6" t="s">
        <v>41</v>
      </c>
      <c r="C12" s="35"/>
      <c r="D12" s="35"/>
      <c r="E12" s="56">
        <v>0</v>
      </c>
      <c r="F12" s="57"/>
      <c r="H12" s="93"/>
    </row>
    <row r="13" spans="2:8" ht="21.75" thickBot="1" x14ac:dyDescent="0.4">
      <c r="B13" s="16"/>
      <c r="C13" s="38"/>
      <c r="D13" s="38"/>
      <c r="E13" s="38"/>
      <c r="F13" s="39"/>
    </row>
    <row r="14" spans="2:8" x14ac:dyDescent="0.35">
      <c r="B14" s="6"/>
      <c r="C14" s="35"/>
      <c r="D14" s="35"/>
      <c r="E14" s="49" t="s">
        <v>47</v>
      </c>
      <c r="F14" s="58" t="s">
        <v>48</v>
      </c>
    </row>
    <row r="15" spans="2:8" ht="21.75" thickBot="1" x14ac:dyDescent="0.4">
      <c r="B15" s="12" t="s">
        <v>66</v>
      </c>
      <c r="C15" s="54"/>
      <c r="D15" s="54"/>
      <c r="E15" s="59">
        <f>(E10/(E6/E4-E7/E4))*((1+E6/E4)^(E3*E4)-(1+E7/E4)^(E3*E4))+E9*(1+E6/E4)^(E3*E4)</f>
        <v>1341.4537678181364</v>
      </c>
      <c r="F15" s="60">
        <f>E10*((1+E6/E4)^(E3*E4)-(1+E7/E4)^(E3*E4))/(1-(1+E7/E4)/(1+E6/E4))+(E9*(1+E6/E4)^(E3*E4))</f>
        <v>1381.6973808526704</v>
      </c>
    </row>
    <row r="16" spans="2:8" ht="21.75" thickBot="1" x14ac:dyDescent="0.4">
      <c r="B16" s="12" t="s">
        <v>67</v>
      </c>
      <c r="C16" s="54"/>
      <c r="D16" s="54"/>
      <c r="E16" s="94">
        <f>FV(E6/E4,E3*E4,,PV((E6/E4-E7/E4)/(1+E7/E4),E4*E3,E10,,1)/(1+E6/E4)-E9,1)</f>
        <v>1341.4537678181334</v>
      </c>
      <c r="F16" s="92">
        <f>FV(E6/E4,E3*E4,,PV((E6/E4-E7/E4)/(1+E7/E4),E4*E3,E10,,1)-E9,1)</f>
        <v>1381.6973808526777</v>
      </c>
      <c r="H16" s="95"/>
    </row>
    <row r="17" spans="2:6" ht="21.75" thickBot="1" x14ac:dyDescent="0.4">
      <c r="B17" s="16" t="s">
        <v>24</v>
      </c>
      <c r="C17" s="38" t="s">
        <v>42</v>
      </c>
      <c r="D17" s="38" t="s">
        <v>13</v>
      </c>
      <c r="E17" s="38" t="s">
        <v>16</v>
      </c>
      <c r="F17" s="39" t="s">
        <v>18</v>
      </c>
    </row>
    <row r="18" spans="2:6" x14ac:dyDescent="0.35">
      <c r="B18" s="44">
        <v>1</v>
      </c>
      <c r="C18" s="61">
        <f>E9</f>
        <v>0</v>
      </c>
      <c r="D18" s="61">
        <f>E10</f>
        <v>200</v>
      </c>
      <c r="E18" s="61">
        <f>IF($E$12=0,(C18*$E$6/$E$4),(C18+D18)*$E$6/$E$4)</f>
        <v>0</v>
      </c>
      <c r="F18" s="62">
        <f>C18+D18+E18</f>
        <v>200</v>
      </c>
    </row>
    <row r="19" spans="2:6" x14ac:dyDescent="0.35">
      <c r="B19" s="44">
        <v>2</v>
      </c>
      <c r="C19" s="61">
        <f>F18</f>
        <v>200</v>
      </c>
      <c r="D19" s="61">
        <f>D18*(1+$E$7/$E$4)</f>
        <v>202.99999999999997</v>
      </c>
      <c r="E19" s="61">
        <f t="shared" ref="E19:E32" si="0">IF($E$12=0,(C19*$E$6/$E$4),(C19+D19)*$E$6/$E$4)</f>
        <v>6</v>
      </c>
      <c r="F19" s="62">
        <f>C19+D19+E19</f>
        <v>409</v>
      </c>
    </row>
    <row r="20" spans="2:6" x14ac:dyDescent="0.35">
      <c r="B20" s="44">
        <v>3</v>
      </c>
      <c r="C20" s="61">
        <f t="shared" ref="C20:C32" si="1">F19</f>
        <v>409</v>
      </c>
      <c r="D20" s="61">
        <f t="shared" ref="D20:D31" si="2">D19*(1+$E$7/$E$4)</f>
        <v>206.04499999999996</v>
      </c>
      <c r="E20" s="61">
        <f t="shared" si="0"/>
        <v>12.27</v>
      </c>
      <c r="F20" s="62">
        <f t="shared" ref="F20:F32" si="3">C20+D20+E20</f>
        <v>627.31499999999994</v>
      </c>
    </row>
    <row r="21" spans="2:6" x14ac:dyDescent="0.35">
      <c r="B21" s="44">
        <v>4</v>
      </c>
      <c r="C21" s="61">
        <f t="shared" si="1"/>
        <v>627.31499999999994</v>
      </c>
      <c r="D21" s="61">
        <f t="shared" si="2"/>
        <v>209.13567499999994</v>
      </c>
      <c r="E21" s="61">
        <f t="shared" si="0"/>
        <v>18.819449999999996</v>
      </c>
      <c r="F21" s="62">
        <f t="shared" si="3"/>
        <v>855.27012499999978</v>
      </c>
    </row>
    <row r="22" spans="2:6" x14ac:dyDescent="0.35">
      <c r="B22" s="44">
        <v>5</v>
      </c>
      <c r="C22" s="61">
        <f t="shared" si="1"/>
        <v>855.27012499999978</v>
      </c>
      <c r="D22" s="61">
        <f t="shared" si="2"/>
        <v>212.27271012499992</v>
      </c>
      <c r="E22" s="61">
        <f t="shared" si="0"/>
        <v>25.658103749999992</v>
      </c>
      <c r="F22" s="62">
        <f t="shared" si="3"/>
        <v>1093.2009388749998</v>
      </c>
    </row>
    <row r="23" spans="2:6" x14ac:dyDescent="0.35">
      <c r="B23" s="44">
        <v>6</v>
      </c>
      <c r="C23" s="61">
        <f t="shared" si="1"/>
        <v>1093.2009388749998</v>
      </c>
      <c r="D23" s="61">
        <f t="shared" si="2"/>
        <v>215.4568007768749</v>
      </c>
      <c r="E23" s="61">
        <f t="shared" si="0"/>
        <v>32.79602816624999</v>
      </c>
      <c r="F23" s="62">
        <f t="shared" si="3"/>
        <v>1341.4537678181246</v>
      </c>
    </row>
    <row r="24" spans="2:6" x14ac:dyDescent="0.35">
      <c r="B24" s="44">
        <v>7</v>
      </c>
      <c r="C24" s="61">
        <f t="shared" si="1"/>
        <v>1341.4537678181246</v>
      </c>
      <c r="D24" s="61">
        <f t="shared" si="2"/>
        <v>218.688652788528</v>
      </c>
      <c r="E24" s="61">
        <f t="shared" si="0"/>
        <v>40.243613034543735</v>
      </c>
      <c r="F24" s="62">
        <f t="shared" si="3"/>
        <v>1600.3860336411965</v>
      </c>
    </row>
    <row r="25" spans="2:6" x14ac:dyDescent="0.35">
      <c r="B25" s="44">
        <v>8</v>
      </c>
      <c r="C25" s="61">
        <f t="shared" si="1"/>
        <v>1600.3860336411965</v>
      </c>
      <c r="D25" s="61">
        <f t="shared" si="2"/>
        <v>221.96898258035591</v>
      </c>
      <c r="E25" s="61">
        <f t="shared" si="0"/>
        <v>48.01158100923589</v>
      </c>
      <c r="F25" s="62">
        <f t="shared" si="3"/>
        <v>1870.3665972307883</v>
      </c>
    </row>
    <row r="26" spans="2:6" x14ac:dyDescent="0.35">
      <c r="B26" s="44">
        <v>9</v>
      </c>
      <c r="C26" s="61">
        <f t="shared" si="1"/>
        <v>1870.3665972307883</v>
      </c>
      <c r="D26" s="61">
        <f t="shared" si="2"/>
        <v>225.29851731906123</v>
      </c>
      <c r="E26" s="61">
        <f t="shared" si="0"/>
        <v>56.110997916923651</v>
      </c>
      <c r="F26" s="62">
        <f t="shared" si="3"/>
        <v>2151.7761124667732</v>
      </c>
    </row>
    <row r="27" spans="2:6" x14ac:dyDescent="0.35">
      <c r="B27" s="44">
        <v>10</v>
      </c>
      <c r="C27" s="61">
        <f t="shared" si="1"/>
        <v>2151.7761124667732</v>
      </c>
      <c r="D27" s="61">
        <f t="shared" si="2"/>
        <v>228.67799507884712</v>
      </c>
      <c r="E27" s="61">
        <f t="shared" si="0"/>
        <v>64.553283374003186</v>
      </c>
      <c r="F27" s="62">
        <f t="shared" si="3"/>
        <v>2445.0073909196235</v>
      </c>
    </row>
    <row r="28" spans="2:6" x14ac:dyDescent="0.35">
      <c r="B28" s="44">
        <v>11</v>
      </c>
      <c r="C28" s="61">
        <f t="shared" si="1"/>
        <v>2445.0073909196235</v>
      </c>
      <c r="D28" s="61">
        <f t="shared" si="2"/>
        <v>232.1081650050298</v>
      </c>
      <c r="E28" s="61">
        <f t="shared" si="0"/>
        <v>73.350221727588703</v>
      </c>
      <c r="F28" s="62">
        <f t="shared" si="3"/>
        <v>2750.4657776522417</v>
      </c>
    </row>
    <row r="29" spans="2:6" x14ac:dyDescent="0.35">
      <c r="B29" s="44">
        <v>12</v>
      </c>
      <c r="C29" s="61">
        <f t="shared" si="1"/>
        <v>2750.4657776522417</v>
      </c>
      <c r="D29" s="61">
        <f t="shared" si="2"/>
        <v>235.58978748010523</v>
      </c>
      <c r="E29" s="61">
        <f t="shared" si="0"/>
        <v>82.51397332956725</v>
      </c>
      <c r="F29" s="62">
        <f t="shared" si="3"/>
        <v>3068.5695384619144</v>
      </c>
    </row>
    <row r="30" spans="2:6" x14ac:dyDescent="0.35">
      <c r="B30" s="44">
        <v>13</v>
      </c>
      <c r="C30" s="61">
        <f t="shared" si="1"/>
        <v>3068.5695384619144</v>
      </c>
      <c r="D30" s="61">
        <f t="shared" si="2"/>
        <v>239.12363429230678</v>
      </c>
      <c r="E30" s="61">
        <f t="shared" si="0"/>
        <v>92.057086153857426</v>
      </c>
      <c r="F30" s="62">
        <f t="shared" si="3"/>
        <v>3399.7502589080786</v>
      </c>
    </row>
    <row r="31" spans="2:6" x14ac:dyDescent="0.35">
      <c r="B31" s="44">
        <v>14</v>
      </c>
      <c r="C31" s="61">
        <f t="shared" si="1"/>
        <v>3399.7502589080786</v>
      </c>
      <c r="D31" s="61">
        <f t="shared" si="2"/>
        <v>242.71048880669136</v>
      </c>
      <c r="E31" s="61">
        <f t="shared" si="0"/>
        <v>101.99250776724236</v>
      </c>
      <c r="F31" s="62">
        <f t="shared" si="3"/>
        <v>3744.4532554820125</v>
      </c>
    </row>
    <row r="32" spans="2:6" ht="21.75" thickBot="1" x14ac:dyDescent="0.4">
      <c r="B32" s="63">
        <v>15</v>
      </c>
      <c r="C32" s="59">
        <f t="shared" si="1"/>
        <v>3744.4532554820125</v>
      </c>
      <c r="D32" s="59">
        <f>D31*(1+$E$7/$E$4)</f>
        <v>246.35114613879171</v>
      </c>
      <c r="E32" s="59">
        <f t="shared" si="0"/>
        <v>112.33359766446037</v>
      </c>
      <c r="F32" s="60">
        <f t="shared" si="3"/>
        <v>4103.1379992852644</v>
      </c>
    </row>
    <row r="33" spans="3:6" x14ac:dyDescent="0.35">
      <c r="C33" s="4"/>
      <c r="F33" s="4"/>
    </row>
    <row r="34" spans="3:6" x14ac:dyDescent="0.35">
      <c r="C34" s="4"/>
      <c r="F34" s="4"/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32"/>
  <sheetViews>
    <sheetView showGridLines="0" workbookViewId="0">
      <selection activeCell="F13" sqref="F13"/>
    </sheetView>
  </sheetViews>
  <sheetFormatPr defaultColWidth="9.140625" defaultRowHeight="21" x14ac:dyDescent="0.35"/>
  <cols>
    <col min="1" max="1" width="4.140625" style="3" customWidth="1"/>
    <col min="2" max="2" width="10.42578125" style="3" customWidth="1"/>
    <col min="3" max="3" width="15.85546875" style="3" customWidth="1"/>
    <col min="4" max="4" width="17.85546875" style="3" customWidth="1"/>
    <col min="5" max="5" width="17.140625" style="3" customWidth="1"/>
    <col min="6" max="6" width="17.7109375" style="3" customWidth="1"/>
    <col min="7" max="7" width="20.28515625" style="3" bestFit="1" customWidth="1"/>
    <col min="8" max="8" width="10.7109375" style="3" bestFit="1" customWidth="1"/>
    <col min="9" max="9" width="18.85546875" style="3" bestFit="1" customWidth="1"/>
    <col min="10" max="16384" width="9.140625" style="3"/>
  </cols>
  <sheetData>
    <row r="1" spans="2:7" ht="27" thickBot="1" x14ac:dyDescent="0.45">
      <c r="B1" s="5" t="s">
        <v>43</v>
      </c>
    </row>
    <row r="2" spans="2:7" ht="21.75" thickBot="1" x14ac:dyDescent="0.4">
      <c r="B2" s="29"/>
      <c r="C2" s="30"/>
      <c r="D2" s="30"/>
      <c r="E2" s="30"/>
      <c r="F2" s="30"/>
      <c r="G2" s="17"/>
    </row>
    <row r="3" spans="2:7" x14ac:dyDescent="0.35">
      <c r="B3" s="6" t="s">
        <v>1</v>
      </c>
      <c r="C3" s="35"/>
      <c r="D3" s="21"/>
      <c r="E3" s="21"/>
      <c r="F3" s="56">
        <v>3</v>
      </c>
      <c r="G3" s="57"/>
    </row>
    <row r="4" spans="2:7" x14ac:dyDescent="0.35">
      <c r="B4" s="6" t="s">
        <v>38</v>
      </c>
      <c r="C4" s="35"/>
      <c r="D4" s="21"/>
      <c r="E4" s="21"/>
      <c r="F4" s="56">
        <v>2</v>
      </c>
      <c r="G4" s="57"/>
    </row>
    <row r="5" spans="2:7" x14ac:dyDescent="0.35">
      <c r="B5" s="6"/>
      <c r="C5" s="35"/>
      <c r="D5" s="21"/>
      <c r="E5" s="21"/>
      <c r="F5" s="56"/>
      <c r="G5" s="57"/>
    </row>
    <row r="6" spans="2:7" x14ac:dyDescent="0.35">
      <c r="B6" s="6" t="s">
        <v>63</v>
      </c>
      <c r="C6" s="35"/>
      <c r="D6" s="21"/>
      <c r="E6" s="21"/>
      <c r="F6" s="22">
        <v>0.06</v>
      </c>
      <c r="G6" s="57"/>
    </row>
    <row r="7" spans="2:7" x14ac:dyDescent="0.35">
      <c r="B7" s="6" t="s">
        <v>44</v>
      </c>
      <c r="C7" s="35"/>
      <c r="D7" s="21"/>
      <c r="E7" s="21"/>
      <c r="F7" s="22">
        <v>0.03</v>
      </c>
      <c r="G7" s="57"/>
    </row>
    <row r="8" spans="2:7" x14ac:dyDescent="0.35">
      <c r="B8" s="6"/>
      <c r="C8" s="35"/>
      <c r="D8" s="21"/>
      <c r="E8" s="21"/>
      <c r="F8" s="56"/>
      <c r="G8" s="57"/>
    </row>
    <row r="9" spans="2:7" x14ac:dyDescent="0.35">
      <c r="B9" s="6" t="s">
        <v>45</v>
      </c>
      <c r="C9" s="35"/>
      <c r="D9" s="21"/>
      <c r="E9" s="21"/>
      <c r="F9" s="46">
        <v>200</v>
      </c>
      <c r="G9" s="57"/>
    </row>
    <row r="10" spans="2:7" hidden="1" x14ac:dyDescent="0.35">
      <c r="B10" s="6" t="s">
        <v>46</v>
      </c>
      <c r="C10" s="35"/>
      <c r="D10" s="21"/>
      <c r="E10" s="21"/>
      <c r="F10" s="46">
        <v>0</v>
      </c>
      <c r="G10" s="57"/>
    </row>
    <row r="11" spans="2:7" x14ac:dyDescent="0.35">
      <c r="B11" s="6"/>
      <c r="C11" s="35"/>
      <c r="D11" s="21"/>
      <c r="E11" s="21"/>
      <c r="F11" s="56"/>
      <c r="G11" s="57"/>
    </row>
    <row r="12" spans="2:7" ht="21.75" thickBot="1" x14ac:dyDescent="0.4">
      <c r="B12" s="6" t="s">
        <v>35</v>
      </c>
      <c r="C12" s="35"/>
      <c r="D12" s="21"/>
      <c r="E12" s="21"/>
      <c r="F12" s="56">
        <v>0</v>
      </c>
      <c r="G12" s="57"/>
    </row>
    <row r="13" spans="2:7" ht="21.75" thickBot="1" x14ac:dyDescent="0.4">
      <c r="B13" s="16"/>
      <c r="C13" s="38"/>
      <c r="D13" s="30"/>
      <c r="E13" s="30"/>
      <c r="F13" s="38"/>
      <c r="G13" s="39"/>
    </row>
    <row r="14" spans="2:7" x14ac:dyDescent="0.35">
      <c r="B14" s="6"/>
      <c r="C14" s="35"/>
      <c r="D14" s="21"/>
      <c r="E14" s="21"/>
      <c r="F14" s="49" t="s">
        <v>47</v>
      </c>
      <c r="G14" s="58" t="s">
        <v>48</v>
      </c>
    </row>
    <row r="15" spans="2:7" ht="21.75" thickBot="1" x14ac:dyDescent="0.4">
      <c r="B15" s="12" t="s">
        <v>64</v>
      </c>
      <c r="C15" s="54"/>
      <c r="D15" s="26"/>
      <c r="E15" s="26"/>
      <c r="F15" s="59">
        <f>F9/(F6/F4-F7/F4)*(1-((1+F7/F4)/(1+F6/F4))^(F3*F4))</f>
        <v>1123.4464116166591</v>
      </c>
      <c r="G15" s="60">
        <f>F9*((1-((1+F7/F4)/(1+F6/F4))^(F3*F4))/(F6/F4-F7/F4))*(1+F6/F4)</f>
        <v>1157.149803965159</v>
      </c>
    </row>
    <row r="16" spans="2:7" ht="21.75" thickBot="1" x14ac:dyDescent="0.4">
      <c r="B16" s="12" t="s">
        <v>65</v>
      </c>
      <c r="F16" s="59">
        <f>G16/(1+F6/F4)</f>
        <v>1123.4464116166571</v>
      </c>
      <c r="G16" s="60">
        <f>-PV((F6/F4-F7/F4)/(1+F7/F4),F3*F4,F9,0,1)</f>
        <v>1157.1498039651569</v>
      </c>
    </row>
    <row r="17" spans="2:7" ht="21.75" thickBot="1" x14ac:dyDescent="0.4">
      <c r="B17" s="66" t="s">
        <v>24</v>
      </c>
      <c r="C17" s="67" t="s">
        <v>42</v>
      </c>
      <c r="D17" s="67" t="s">
        <v>13</v>
      </c>
      <c r="E17" s="67" t="s">
        <v>16</v>
      </c>
      <c r="F17" s="67" t="s">
        <v>18</v>
      </c>
      <c r="G17" s="68" t="s">
        <v>25</v>
      </c>
    </row>
    <row r="18" spans="2:7" x14ac:dyDescent="0.35">
      <c r="B18" s="71">
        <v>1</v>
      </c>
      <c r="C18" s="69">
        <v>0</v>
      </c>
      <c r="D18" s="69">
        <f>F9</f>
        <v>200</v>
      </c>
      <c r="E18" s="69">
        <f t="shared" ref="E18:E23" si="0">IF($F$12=0,C18*$F$6/$F$4,(C18+D18)*$F$6/$F$4)</f>
        <v>0</v>
      </c>
      <c r="F18" s="69">
        <f t="shared" ref="F18:F23" si="1">C18+D18+E18</f>
        <v>200</v>
      </c>
      <c r="G18" s="70">
        <f>-PV($F$6/$F$4,B18,,F18)</f>
        <v>194.17475728155338</v>
      </c>
    </row>
    <row r="19" spans="2:7" x14ac:dyDescent="0.35">
      <c r="B19" s="40">
        <v>2</v>
      </c>
      <c r="C19" s="36">
        <f>F18</f>
        <v>200</v>
      </c>
      <c r="D19" s="36">
        <f>D18*(1+$F$7/$F$4)</f>
        <v>202.99999999999997</v>
      </c>
      <c r="E19" s="36">
        <f t="shared" si="0"/>
        <v>6</v>
      </c>
      <c r="F19" s="36">
        <f t="shared" si="1"/>
        <v>409</v>
      </c>
      <c r="G19" s="23">
        <f t="shared" ref="G19:G23" si="2">-PV($F$6/$F$4,B19,,F19,$F$12)</f>
        <v>385.52172683570552</v>
      </c>
    </row>
    <row r="20" spans="2:7" x14ac:dyDescent="0.35">
      <c r="B20" s="40">
        <v>3</v>
      </c>
      <c r="C20" s="36">
        <f>F19</f>
        <v>409</v>
      </c>
      <c r="D20" s="36">
        <f t="shared" ref="D20:D32" si="3">D19*(1+$F$7/$F$4)</f>
        <v>206.04499999999996</v>
      </c>
      <c r="E20" s="36">
        <f t="shared" si="0"/>
        <v>12.27</v>
      </c>
      <c r="F20" s="36">
        <f t="shared" si="1"/>
        <v>627.31499999999994</v>
      </c>
      <c r="G20" s="23">
        <f t="shared" si="2"/>
        <v>574.08209003712727</v>
      </c>
    </row>
    <row r="21" spans="2:7" x14ac:dyDescent="0.35">
      <c r="B21" s="40">
        <v>4</v>
      </c>
      <c r="C21" s="36">
        <f>F20</f>
        <v>627.31499999999994</v>
      </c>
      <c r="D21" s="36">
        <f t="shared" si="3"/>
        <v>209.13567499999994</v>
      </c>
      <c r="E21" s="36">
        <f t="shared" si="0"/>
        <v>18.819449999999996</v>
      </c>
      <c r="F21" s="36">
        <f t="shared" si="1"/>
        <v>855.27012499999978</v>
      </c>
      <c r="G21" s="23">
        <f t="shared" si="2"/>
        <v>759.89642853173211</v>
      </c>
    </row>
    <row r="22" spans="2:7" x14ac:dyDescent="0.35">
      <c r="B22" s="40">
        <v>5</v>
      </c>
      <c r="C22" s="36">
        <f>F21</f>
        <v>855.27012499999978</v>
      </c>
      <c r="D22" s="36">
        <f t="shared" si="3"/>
        <v>212.27271012499992</v>
      </c>
      <c r="E22" s="36">
        <f t="shared" si="0"/>
        <v>25.658103749999992</v>
      </c>
      <c r="F22" s="36">
        <f t="shared" si="1"/>
        <v>1093.2009388749998</v>
      </c>
      <c r="G22" s="23">
        <f t="shared" si="2"/>
        <v>943.00473297059045</v>
      </c>
    </row>
    <row r="23" spans="2:7" x14ac:dyDescent="0.35">
      <c r="B23" s="40">
        <v>6</v>
      </c>
      <c r="C23" s="36">
        <f>F22</f>
        <v>1093.2009388749998</v>
      </c>
      <c r="D23" s="36">
        <f t="shared" si="3"/>
        <v>215.4568007768749</v>
      </c>
      <c r="E23" s="36">
        <f t="shared" si="0"/>
        <v>32.79602816624999</v>
      </c>
      <c r="F23" s="36">
        <f t="shared" si="1"/>
        <v>1341.4537678181246</v>
      </c>
      <c r="G23" s="23">
        <f t="shared" si="2"/>
        <v>1123.4464116166496</v>
      </c>
    </row>
    <row r="24" spans="2:7" x14ac:dyDescent="0.35">
      <c r="B24" s="40">
        <v>7</v>
      </c>
      <c r="C24" s="36">
        <f t="shared" ref="C24:C32" si="4">F23</f>
        <v>1341.4537678181246</v>
      </c>
      <c r="D24" s="36">
        <f t="shared" si="3"/>
        <v>218.688652788528</v>
      </c>
      <c r="E24" s="36">
        <f t="shared" ref="E24:E32" si="5">IF($F$12=0,C24*$F$6/$F$4,(C24+D24)*$F$6/$F$4)</f>
        <v>40.243613034543735</v>
      </c>
      <c r="F24" s="36">
        <f t="shared" ref="F24:F32" si="6">C24+D24+E24</f>
        <v>1600.3860336411965</v>
      </c>
      <c r="G24" s="23">
        <f t="shared" ref="G24:G32" si="7">-PV($F$6/$F$4,B24,,F24,$F$12)</f>
        <v>1301.2602988261158</v>
      </c>
    </row>
    <row r="25" spans="2:7" x14ac:dyDescent="0.35">
      <c r="B25" s="40">
        <v>8</v>
      </c>
      <c r="C25" s="36">
        <f t="shared" si="4"/>
        <v>1600.3860336411965</v>
      </c>
      <c r="D25" s="36">
        <f t="shared" si="3"/>
        <v>221.96898258035591</v>
      </c>
      <c r="E25" s="36">
        <f t="shared" si="5"/>
        <v>48.01158100923589</v>
      </c>
      <c r="F25" s="36">
        <f t="shared" si="6"/>
        <v>1870.3665972307883</v>
      </c>
      <c r="G25" s="23">
        <f t="shared" si="7"/>
        <v>1476.4846634063181</v>
      </c>
    </row>
    <row r="26" spans="2:7" x14ac:dyDescent="0.35">
      <c r="B26" s="40">
        <v>9</v>
      </c>
      <c r="C26" s="36">
        <f t="shared" si="4"/>
        <v>1870.3665972307883</v>
      </c>
      <c r="D26" s="36">
        <f t="shared" si="3"/>
        <v>225.29851731906123</v>
      </c>
      <c r="E26" s="36">
        <f t="shared" si="5"/>
        <v>56.110997916923651</v>
      </c>
      <c r="F26" s="36">
        <f t="shared" si="6"/>
        <v>2151.7761124667732</v>
      </c>
      <c r="G26" s="23">
        <f t="shared" si="7"/>
        <v>1649.1572168518569</v>
      </c>
    </row>
    <row r="27" spans="2:7" x14ac:dyDescent="0.35">
      <c r="B27" s="40">
        <v>10</v>
      </c>
      <c r="C27" s="36">
        <f t="shared" si="4"/>
        <v>2151.7761124667732</v>
      </c>
      <c r="D27" s="36">
        <f t="shared" si="3"/>
        <v>228.67799507884712</v>
      </c>
      <c r="E27" s="36">
        <f t="shared" si="5"/>
        <v>64.553283374003186</v>
      </c>
      <c r="F27" s="36">
        <f t="shared" si="6"/>
        <v>2445.0073909196235</v>
      </c>
      <c r="G27" s="23">
        <f t="shared" si="7"/>
        <v>1819.3151214608104</v>
      </c>
    </row>
    <row r="28" spans="2:7" x14ac:dyDescent="0.35">
      <c r="B28" s="40">
        <v>11</v>
      </c>
      <c r="C28" s="36">
        <f t="shared" si="4"/>
        <v>2445.0073909196235</v>
      </c>
      <c r="D28" s="36">
        <f t="shared" si="3"/>
        <v>232.1081650050298</v>
      </c>
      <c r="E28" s="36">
        <f t="shared" si="5"/>
        <v>73.350221727588703</v>
      </c>
      <c r="F28" s="36">
        <f t="shared" si="6"/>
        <v>2750.4657776522417</v>
      </c>
      <c r="G28" s="23">
        <f t="shared" si="7"/>
        <v>1986.9949983327399</v>
      </c>
    </row>
    <row r="29" spans="2:7" x14ac:dyDescent="0.35">
      <c r="B29" s="40">
        <v>12</v>
      </c>
      <c r="C29" s="36">
        <f t="shared" si="4"/>
        <v>2750.4657776522417</v>
      </c>
      <c r="D29" s="36">
        <f t="shared" si="3"/>
        <v>235.58978748010523</v>
      </c>
      <c r="E29" s="36">
        <f t="shared" si="5"/>
        <v>82.51397332956725</v>
      </c>
      <c r="F29" s="36">
        <f t="shared" si="6"/>
        <v>3068.5695384619144</v>
      </c>
      <c r="G29" s="23">
        <f t="shared" si="7"/>
        <v>2152.2329352502247</v>
      </c>
    </row>
    <row r="30" spans="2:7" x14ac:dyDescent="0.35">
      <c r="B30" s="40">
        <v>13</v>
      </c>
      <c r="C30" s="36">
        <f t="shared" si="4"/>
        <v>3068.5695384619144</v>
      </c>
      <c r="D30" s="36">
        <f t="shared" si="3"/>
        <v>239.12363429230678</v>
      </c>
      <c r="E30" s="36">
        <f t="shared" si="5"/>
        <v>92.057086153857426</v>
      </c>
      <c r="F30" s="36">
        <f t="shared" si="6"/>
        <v>3399.7502589080786</v>
      </c>
      <c r="G30" s="23">
        <f t="shared" si="7"/>
        <v>2315.0644944456099</v>
      </c>
    </row>
    <row r="31" spans="2:7" x14ac:dyDescent="0.35">
      <c r="B31" s="40">
        <v>14</v>
      </c>
      <c r="C31" s="36">
        <f t="shared" si="4"/>
        <v>3399.7502589080786</v>
      </c>
      <c r="D31" s="36">
        <f t="shared" si="3"/>
        <v>242.71048880669136</v>
      </c>
      <c r="E31" s="36">
        <f t="shared" si="5"/>
        <v>101.99250776724236</v>
      </c>
      <c r="F31" s="36">
        <f t="shared" si="6"/>
        <v>3744.4532554820125</v>
      </c>
      <c r="G31" s="23">
        <f t="shared" si="7"/>
        <v>2475.5247202546539</v>
      </c>
    </row>
    <row r="32" spans="2:7" ht="21.75" thickBot="1" x14ac:dyDescent="0.4">
      <c r="B32" s="41">
        <v>15</v>
      </c>
      <c r="C32" s="64">
        <f t="shared" si="4"/>
        <v>3744.4532554820125</v>
      </c>
      <c r="D32" s="64">
        <f t="shared" si="3"/>
        <v>246.35114613879171</v>
      </c>
      <c r="E32" s="64">
        <f t="shared" si="5"/>
        <v>112.33359766446037</v>
      </c>
      <c r="F32" s="64">
        <f t="shared" si="6"/>
        <v>4103.1379992852644</v>
      </c>
      <c r="G32" s="65">
        <f t="shared" si="7"/>
        <v>2633.648146658712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FV Calculator</vt:lpstr>
      <vt:lpstr>PV Calculator</vt:lpstr>
      <vt:lpstr>Loan Calculator</vt:lpstr>
      <vt:lpstr>Loan Amortization</vt:lpstr>
      <vt:lpstr>Stream of Cash Flows</vt:lpstr>
      <vt:lpstr>Payments Needed</vt:lpstr>
      <vt:lpstr>Years Needed</vt:lpstr>
      <vt:lpstr>FV of CGA</vt:lpstr>
      <vt:lpstr>PV of CGA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White</cp:lastModifiedBy>
  <dcterms:created xsi:type="dcterms:W3CDTF">2013-09-25T12:49:39Z</dcterms:created>
  <dcterms:modified xsi:type="dcterms:W3CDTF">2016-07-18T20:51:29Z</dcterms:modified>
</cp:coreProperties>
</file>